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760" firstSheet="3" activeTab="15"/>
  </bookViews>
  <sheets>
    <sheet name="январь" sheetId="1" state="hidden" r:id="rId1"/>
    <sheet name="февраль" sheetId="2" state="hidden" r:id="rId2"/>
    <sheet name="март" sheetId="3" state="hidden" r:id="rId3"/>
    <sheet name="1 квартал 2019" sheetId="4" r:id="rId4"/>
    <sheet name="апрель" sheetId="5" state="hidden" r:id="rId5"/>
    <sheet name="май" sheetId="6" state="hidden" r:id="rId6"/>
    <sheet name="июнь" sheetId="7" state="hidden" r:id="rId7"/>
    <sheet name="2 квартал 2019" sheetId="8" r:id="rId8"/>
    <sheet name="июль" sheetId="9" state="hidden" r:id="rId9"/>
    <sheet name="август" sheetId="10" state="hidden" r:id="rId10"/>
    <sheet name="сентябрь" sheetId="11" state="hidden" r:id="rId11"/>
    <sheet name="3 квартал 2019" sheetId="12" r:id="rId12"/>
    <sheet name="октябрь" sheetId="13" state="hidden" r:id="rId13"/>
    <sheet name="ноябрь" sheetId="14" state="hidden" r:id="rId14"/>
    <sheet name="декабрь" sheetId="15" state="hidden" r:id="rId15"/>
    <sheet name="4 квартал 2019 " sheetId="16" r:id="rId16"/>
  </sheets>
  <externalReferences>
    <externalReference r:id="rId19"/>
    <externalReference r:id="rId20"/>
  </externalReferences>
  <definedNames>
    <definedName name="_xlnm.Print_Area" localSheetId="3">'1 квартал 2019'!$A$1:$F$39</definedName>
    <definedName name="_xlnm.Print_Area" localSheetId="7">'2 квартал 2019'!$A$1:$F$39</definedName>
    <definedName name="_xlnm.Print_Area" localSheetId="11">'3 квартал 2019'!$A$1:$F$39</definedName>
    <definedName name="_xlnm.Print_Area" localSheetId="15">'4 квартал 2019 '!$A$1:$F$39</definedName>
    <definedName name="_xlnm.Print_Area" localSheetId="9">'август'!$A$1:$F$41</definedName>
    <definedName name="_xlnm.Print_Area" localSheetId="4">'апрель'!$A$1:$F$41</definedName>
    <definedName name="_xlnm.Print_Area" localSheetId="14">'декабрь'!$A$1:$F$45</definedName>
    <definedName name="_xlnm.Print_Area" localSheetId="8">'июль'!$A$1:$F$41</definedName>
    <definedName name="_xlnm.Print_Area" localSheetId="6">'июнь'!$A$1:$F$41</definedName>
    <definedName name="_xlnm.Print_Area" localSheetId="5">'май'!$A$1:$F$41</definedName>
    <definedName name="_xlnm.Print_Area" localSheetId="2">'март'!$A$1:$F$41</definedName>
    <definedName name="_xlnm.Print_Area" localSheetId="13">'ноябрь'!$A$1:$F$45</definedName>
    <definedName name="_xlnm.Print_Area" localSheetId="12">'октябрь'!$A$1:$F$45</definedName>
    <definedName name="_xlnm.Print_Area" localSheetId="10">'сентябрь'!$A$1:$F$45</definedName>
    <definedName name="_xlnm.Print_Area" localSheetId="1">'февраль'!$A$1:$F$41</definedName>
    <definedName name="_xlnm.Print_Area" localSheetId="0">'январь'!$A$1:$F$41</definedName>
  </definedNames>
  <calcPr fullCalcOnLoad="1"/>
</workbook>
</file>

<file path=xl/sharedStrings.xml><?xml version="1.0" encoding="utf-8"?>
<sst xmlns="http://schemas.openxmlformats.org/spreadsheetml/2006/main" count="1112" uniqueCount="66">
  <si>
    <t>ВЕДОМОСТЬ</t>
  </si>
  <si>
    <t>контроля договорной и заявленной мощности</t>
  </si>
  <si>
    <t>Наименование потребителя (ТСО) ООО "Агентство Интеллект-Сервис"</t>
  </si>
  <si>
    <t>№п/п</t>
  </si>
  <si>
    <t>Источник питания</t>
  </si>
  <si>
    <t>Класс напряжения</t>
  </si>
  <si>
    <t>Величина максимальной мощности</t>
  </si>
  <si>
    <t>Величина фактической потребляемой мощности</t>
  </si>
  <si>
    <t>Резерв</t>
  </si>
  <si>
    <t>МВт</t>
  </si>
  <si>
    <t>1.</t>
  </si>
  <si>
    <t>ВН</t>
  </si>
  <si>
    <t>ИТОГО:</t>
  </si>
  <si>
    <t>Согласовано:</t>
  </si>
  <si>
    <t>Директор</t>
  </si>
  <si>
    <t>ООО "Агентство Интеллект-Сервис"</t>
  </si>
  <si>
    <t>2.</t>
  </si>
  <si>
    <t>3.</t>
  </si>
  <si>
    <t>СН2</t>
  </si>
  <si>
    <t>ПС Загородная, ф.Кернохранилище-1, яч.1</t>
  </si>
  <si>
    <t>ПС Загородная, ф.Кернохранилище-1, яч.2</t>
  </si>
  <si>
    <t>ПС КСК, яч.6</t>
  </si>
  <si>
    <t>ПС КСК, яч.9</t>
  </si>
  <si>
    <t xml:space="preserve">ПС Казарово, яч.15, ф.Жданова-1 </t>
  </si>
  <si>
    <t>7.</t>
  </si>
  <si>
    <t>ПС Суходольская, яч.41 ф.Автоцентр-1</t>
  </si>
  <si>
    <t>ПС Суходольская, яч.36 ф.Автоцентр-2</t>
  </si>
  <si>
    <t>8.</t>
  </si>
  <si>
    <t>ПС 110/10 "Центральная" яч.40 ф. "Седова-2"</t>
  </si>
  <si>
    <t>ПС 110/10 "Центральная" яч.45 ф. "Седова-1"</t>
  </si>
  <si>
    <t xml:space="preserve">ПС Казарово, яч.30, ф.Жданова-2 </t>
  </si>
  <si>
    <t>ПС Суходольская, яч.31 ф.03-1</t>
  </si>
  <si>
    <t>ПС Суходольская, яч.26 ф.03-2</t>
  </si>
  <si>
    <t xml:space="preserve"> ПС 110/10 "Винзили" ф. ВЗКСМ-1 яч.23 РП-10 "ИССС"</t>
  </si>
  <si>
    <t>ПС 110/10 "Винзили"ф. ВЗКСМ-2 яч.25 РП-10 "ИССС"</t>
  </si>
  <si>
    <t>ПС Западная, ПС Северная ф.Тюменский-1, яч.7</t>
  </si>
  <si>
    <t>ПС Западная, ПС Северная ф.Тюменский-2, яч.16</t>
  </si>
  <si>
    <t>4.</t>
  </si>
  <si>
    <t>5.</t>
  </si>
  <si>
    <t>6.</t>
  </si>
  <si>
    <t>9.</t>
  </si>
  <si>
    <t>ПС Червишево, ф.Б.Тараскуль, отпайка на ТП-617, оп.№7</t>
  </si>
  <si>
    <t>"Тюменские распределительные сети"</t>
  </si>
  <si>
    <t>Представитель филиала АО "Тюменьэнерго"</t>
  </si>
  <si>
    <t>ПС Комарово, яч.110                    ф.РП-121-1</t>
  </si>
  <si>
    <t>ПС Комарово, яч.207                    ф.РП-121-2</t>
  </si>
  <si>
    <t xml:space="preserve">Д.А. Колегов </t>
  </si>
  <si>
    <t>за _____январь______2019г.</t>
  </si>
  <si>
    <t>за _____февраль______2019г.</t>
  </si>
  <si>
    <t>Е.В. Константинова</t>
  </si>
  <si>
    <t>за _____март______2019г.</t>
  </si>
  <si>
    <t>Пропускная
способность с
учетом
критерия (n-1),
МВА</t>
  </si>
  <si>
    <t>Текущий резерв мощности , МВА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</si>
  <si>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1 квартал 2019 г</t>
    </r>
  </si>
  <si>
    <t>за _____апрель______2019г.</t>
  </si>
  <si>
    <t>за _____май______2019г.</t>
  </si>
  <si>
    <t>за _____июнь______2019г.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</si>
  <si>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2 квартал 2019 г</t>
    </r>
  </si>
  <si>
    <t>за _____июль______2019г.</t>
  </si>
  <si>
    <t>за _____август______2019г.</t>
  </si>
  <si>
    <t>за _____сентябрь______2019г.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</si>
  <si>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3 квартал 2019 г</t>
    </r>
  </si>
  <si>
    <t>за _____октябрь______2019г.</t>
  </si>
  <si>
    <t>за _____ноябрь______2019г.</t>
  </si>
  <si>
    <t>за _____декабрь______2019г.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</si>
  <si>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indexed="8"/>
        <rFont val="Calibri"/>
        <family val="2"/>
      </rPr>
      <t xml:space="preserve">ниже 35 кВ и выше 35 кВ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ООО "Агентство-Интеллект-Сервис" 4 квартал 2019 г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</si>
</sst>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dd/mm/yy;@"/>
    <numFmt numFmtId="200" formatCode="#\ ###\ ###\ ###\ ##0.00"/>
    <numFmt numFmtId="201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ahoma"/>
      <family val="2"/>
    </font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/>
    </xf>
    <xf numFmtId="196" fontId="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196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55" applyFill="1">
      <alignment/>
      <protection/>
    </xf>
    <xf numFmtId="0" fontId="2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196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4" fillId="0" borderId="20" xfId="55" applyFont="1" applyFill="1" applyBorder="1">
      <alignment/>
      <protection/>
    </xf>
    <xf numFmtId="201" fontId="4" fillId="0" borderId="11" xfId="55" applyNumberFormat="1" applyFont="1" applyFill="1" applyBorder="1" applyAlignment="1">
      <alignment horizontal="center" vertical="center" wrapText="1"/>
      <protection/>
    </xf>
    <xf numFmtId="17" fontId="1" fillId="0" borderId="0" xfId="0" applyNumberFormat="1" applyFont="1" applyFill="1" applyAlignment="1">
      <alignment/>
    </xf>
    <xf numFmtId="196" fontId="4" fillId="0" borderId="21" xfId="0" applyNumberFormat="1" applyFont="1" applyFill="1" applyBorder="1" applyAlignment="1">
      <alignment horizontal="center"/>
    </xf>
    <xf numFmtId="196" fontId="4" fillId="0" borderId="15" xfId="0" applyNumberFormat="1" applyFont="1" applyFill="1" applyBorder="1" applyAlignment="1">
      <alignment horizontal="center"/>
    </xf>
    <xf numFmtId="0" fontId="1" fillId="0" borderId="0" xfId="53" applyFont="1" applyFill="1" applyAlignment="1">
      <alignment/>
      <protection/>
    </xf>
    <xf numFmtId="0" fontId="8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196" fontId="4" fillId="0" borderId="14" xfId="0" applyNumberFormat="1" applyFont="1" applyFill="1" applyBorder="1" applyAlignment="1">
      <alignment horizontal="center"/>
    </xf>
    <xf numFmtId="196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96" fontId="4" fillId="0" borderId="19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96" fontId="0" fillId="0" borderId="0" xfId="0" applyNumberForma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55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1" fillId="0" borderId="0" xfId="53" applyFont="1" applyFill="1" applyAlignment="1">
      <alignment horizontal="center"/>
      <protection/>
    </xf>
    <xf numFmtId="196" fontId="8" fillId="0" borderId="0" xfId="53" applyNumberForma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1</xdr:col>
      <xdr:colOff>95250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1</xdr:col>
      <xdr:colOff>95250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1</xdr:col>
      <xdr:colOff>95250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1</xdr:col>
      <xdr:colOff>95250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wnloads\&#1040;&#1048;&#1057;%20&#1084;&#1086;&#1097;&#1085;&#1086;&#1089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0;&#1088;&#1085;&#1086;&#1079;&#1077;&#1085;&#1082;&#1086;-&#1045;&#1053;\Documents\&#1054;&#1058;&#1063;&#1045;&#1058;&#1067;\&#1057;&#1045;&#1058;&#1045;&#1042;&#1050;&#1048;%20&#1074;&#1089;&#1105;\&#1058;&#1070;&#1052;&#1045;&#1053;&#1068;&#1069;&#1053;&#1045;&#1056;&#1043;&#1054;\2019\12.%20&#1044;&#1077;&#1082;&#1072;&#1073;&#1088;&#1100;%202019\_&#1040;&#1048;&#1057;%20&#1084;&#1086;&#1097;&#1085;&#1086;&#1089;&#1090;&#1100;%20(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7">
        <row r="10">
          <cell r="E10">
            <v>3.908</v>
          </cell>
        </row>
        <row r="11">
          <cell r="E11">
            <v>4.177</v>
          </cell>
        </row>
        <row r="12">
          <cell r="E12">
            <v>0.061</v>
          </cell>
        </row>
        <row r="13">
          <cell r="E13">
            <v>0.049</v>
          </cell>
        </row>
        <row r="14">
          <cell r="E14">
            <v>0.016</v>
          </cell>
        </row>
        <row r="15">
          <cell r="E15">
            <v>0.051</v>
          </cell>
        </row>
        <row r="16">
          <cell r="E16">
            <v>0.059</v>
          </cell>
        </row>
        <row r="17">
          <cell r="E17">
            <v>0.222</v>
          </cell>
        </row>
        <row r="18">
          <cell r="E18">
            <v>0.2</v>
          </cell>
        </row>
        <row r="19">
          <cell r="E19">
            <v>0.088</v>
          </cell>
        </row>
        <row r="20">
          <cell r="E20">
            <v>1.319</v>
          </cell>
        </row>
        <row r="21">
          <cell r="E21">
            <v>0.012</v>
          </cell>
        </row>
        <row r="22">
          <cell r="E22">
            <v>0.012</v>
          </cell>
        </row>
        <row r="23">
          <cell r="E23">
            <v>0.003</v>
          </cell>
        </row>
        <row r="24">
          <cell r="E24">
            <v>0.1</v>
          </cell>
        </row>
        <row r="25">
          <cell r="E25">
            <v>1.06</v>
          </cell>
        </row>
        <row r="26">
          <cell r="E26">
            <v>0.867</v>
          </cell>
        </row>
        <row r="27">
          <cell r="E27">
            <v>0.057</v>
          </cell>
        </row>
        <row r="28">
          <cell r="E28">
            <v>0.005</v>
          </cell>
        </row>
        <row r="29">
          <cell r="E29">
            <v>12.030000000000001</v>
          </cell>
        </row>
        <row r="30">
          <cell r="E30">
            <v>0.236</v>
          </cell>
        </row>
        <row r="31">
          <cell r="E31">
            <v>12.266000000000002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8">
        <row r="10">
          <cell r="E10">
            <v>5.896</v>
          </cell>
        </row>
        <row r="11">
          <cell r="E11">
            <v>4.547</v>
          </cell>
        </row>
        <row r="12">
          <cell r="E12">
            <v>0.079</v>
          </cell>
        </row>
        <row r="13">
          <cell r="E13">
            <v>0.035</v>
          </cell>
        </row>
        <row r="14">
          <cell r="E14">
            <v>0.015</v>
          </cell>
        </row>
        <row r="15">
          <cell r="E15">
            <v>0.054</v>
          </cell>
        </row>
        <row r="16">
          <cell r="E16">
            <v>0.053</v>
          </cell>
        </row>
        <row r="17">
          <cell r="E17">
            <v>0.266</v>
          </cell>
        </row>
        <row r="18">
          <cell r="E18">
            <v>0.24</v>
          </cell>
        </row>
        <row r="19">
          <cell r="E19">
            <v>0.416</v>
          </cell>
        </row>
        <row r="20">
          <cell r="E20">
            <v>1.114</v>
          </cell>
        </row>
        <row r="21">
          <cell r="E21">
            <v>0.037</v>
          </cell>
        </row>
        <row r="22">
          <cell r="E22">
            <v>0.013</v>
          </cell>
        </row>
        <row r="23">
          <cell r="E23">
            <v>0.003</v>
          </cell>
        </row>
        <row r="24">
          <cell r="E24">
            <v>0.105</v>
          </cell>
        </row>
        <row r="25">
          <cell r="E25">
            <v>0.933</v>
          </cell>
        </row>
        <row r="26">
          <cell r="E26">
            <v>1.053</v>
          </cell>
        </row>
        <row r="27">
          <cell r="E27">
            <v>0.059</v>
          </cell>
        </row>
        <row r="28">
          <cell r="E28">
            <v>0.009</v>
          </cell>
        </row>
        <row r="29">
          <cell r="E29">
            <v>14.691</v>
          </cell>
        </row>
        <row r="30">
          <cell r="E30">
            <v>0.236</v>
          </cell>
        </row>
        <row r="31">
          <cell r="E31">
            <v>14.927000000000001</v>
          </cell>
        </row>
      </sheetData>
      <sheetData sheetId="9">
        <row r="10">
          <cell r="E10">
            <v>4.765</v>
          </cell>
        </row>
        <row r="11">
          <cell r="E11">
            <v>4.902</v>
          </cell>
        </row>
        <row r="12">
          <cell r="E12">
            <v>0.096</v>
          </cell>
        </row>
        <row r="13">
          <cell r="E13">
            <v>0.041</v>
          </cell>
        </row>
        <row r="14">
          <cell r="E14">
            <v>0.018</v>
          </cell>
        </row>
        <row r="15">
          <cell r="E15">
            <v>0.057</v>
          </cell>
        </row>
        <row r="16">
          <cell r="E16">
            <v>0.055</v>
          </cell>
        </row>
        <row r="17">
          <cell r="E17">
            <v>0.256</v>
          </cell>
        </row>
        <row r="18">
          <cell r="E18">
            <v>0.239</v>
          </cell>
        </row>
        <row r="19">
          <cell r="E19">
            <v>0.496</v>
          </cell>
        </row>
        <row r="20">
          <cell r="E20">
            <v>1.164</v>
          </cell>
        </row>
        <row r="21">
          <cell r="E21">
            <v>0.038</v>
          </cell>
        </row>
        <row r="22">
          <cell r="E22">
            <v>0.013</v>
          </cell>
        </row>
        <row r="23">
          <cell r="E23">
            <v>0.003</v>
          </cell>
        </row>
        <row r="24">
          <cell r="E24">
            <v>0.088</v>
          </cell>
        </row>
        <row r="25">
          <cell r="E25">
            <v>1.193</v>
          </cell>
        </row>
        <row r="26">
          <cell r="E26">
            <v>0.917</v>
          </cell>
        </row>
        <row r="27">
          <cell r="E27">
            <v>0.04</v>
          </cell>
        </row>
        <row r="28">
          <cell r="E28">
            <v>0.025</v>
          </cell>
        </row>
        <row r="29">
          <cell r="E29">
            <v>14.139</v>
          </cell>
        </row>
        <row r="30">
          <cell r="E30">
            <v>0.267</v>
          </cell>
        </row>
        <row r="31">
          <cell r="E31">
            <v>14.405999999999999</v>
          </cell>
        </row>
      </sheetData>
      <sheetData sheetId="10">
        <row r="10">
          <cell r="E10">
            <v>2.994</v>
          </cell>
        </row>
        <row r="11">
          <cell r="E11">
            <v>6.363</v>
          </cell>
        </row>
        <row r="12">
          <cell r="E12">
            <v>0.116</v>
          </cell>
        </row>
        <row r="13">
          <cell r="E13">
            <v>0.042</v>
          </cell>
        </row>
        <row r="14">
          <cell r="E14">
            <v>0.021</v>
          </cell>
        </row>
        <row r="15">
          <cell r="E15">
            <v>0.055</v>
          </cell>
        </row>
        <row r="16">
          <cell r="E16">
            <v>0.052</v>
          </cell>
        </row>
        <row r="17">
          <cell r="E17">
            <v>0.273</v>
          </cell>
        </row>
        <row r="18">
          <cell r="E18">
            <v>0.27</v>
          </cell>
        </row>
        <row r="19">
          <cell r="E19">
            <v>0.585</v>
          </cell>
        </row>
        <row r="20">
          <cell r="E20">
            <v>1.297</v>
          </cell>
        </row>
        <row r="21">
          <cell r="E21">
            <v>0.036</v>
          </cell>
        </row>
        <row r="22">
          <cell r="E22">
            <v>0.014</v>
          </cell>
        </row>
        <row r="23">
          <cell r="E23">
            <v>0.004</v>
          </cell>
        </row>
        <row r="24">
          <cell r="E24">
            <v>0.093</v>
          </cell>
        </row>
        <row r="25">
          <cell r="E25">
            <v>1.283</v>
          </cell>
        </row>
        <row r="26">
          <cell r="E26">
            <v>1.211</v>
          </cell>
        </row>
        <row r="27">
          <cell r="E27">
            <v>0.001</v>
          </cell>
        </row>
        <row r="28">
          <cell r="E28">
            <v>0.071</v>
          </cell>
        </row>
        <row r="29">
          <cell r="E29">
            <v>14.494999999999997</v>
          </cell>
        </row>
        <row r="30">
          <cell r="E30">
            <v>0.286</v>
          </cell>
        </row>
        <row r="31">
          <cell r="E31">
            <v>14.780999999999997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47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6.177</v>
      </c>
      <c r="F10" s="18">
        <f>D10-E10</f>
        <v>4.573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5.428</v>
      </c>
      <c r="F11" s="18">
        <f>D11-E11</f>
        <v>5.322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0.15</v>
      </c>
      <c r="F12" s="18">
        <f aca="true" t="shared" si="0" ref="F12:F26">D12-E12</f>
        <v>0.1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0.001</v>
      </c>
      <c r="F13" s="18">
        <f t="shared" si="0"/>
        <v>0.249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0.026</v>
      </c>
      <c r="F14" s="18">
        <f t="shared" si="0"/>
        <v>0.294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0.069</v>
      </c>
      <c r="F15" s="18">
        <f t="shared" si="0"/>
        <v>1.181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50">
        <v>1.25</v>
      </c>
      <c r="E16" s="17">
        <v>0.029</v>
      </c>
      <c r="F16" s="18">
        <f t="shared" si="0"/>
        <v>1.221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9">
        <v>0.268</v>
      </c>
      <c r="F17" s="18">
        <f t="shared" si="0"/>
        <v>0.182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0.248</v>
      </c>
      <c r="F18" s="18">
        <f t="shared" si="0"/>
        <v>0.202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0.92</v>
      </c>
      <c r="F19" s="18">
        <f t="shared" si="0"/>
        <v>1.08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0.974</v>
      </c>
      <c r="F20" s="18">
        <f>D20-E20</f>
        <v>1.026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0.038</v>
      </c>
      <c r="F21" s="18">
        <f>D21-E21</f>
        <v>0.037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0.015</v>
      </c>
      <c r="F22" s="18">
        <f>D22-E22</f>
        <v>0.06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0.004</v>
      </c>
      <c r="F23" s="18">
        <f t="shared" si="0"/>
        <v>1.046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0.084</v>
      </c>
      <c r="F24" s="18">
        <f t="shared" si="0"/>
        <v>0.9660000000000001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1.456</v>
      </c>
      <c r="F25" s="18">
        <f t="shared" si="0"/>
        <v>-0.20599999999999996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1.115</v>
      </c>
      <c r="F26" s="18">
        <f t="shared" si="0"/>
        <v>0.135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0.001</v>
      </c>
      <c r="F27" s="18">
        <f>D27-E27</f>
        <v>1.7415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0.075</v>
      </c>
      <c r="F28" s="18">
        <f>D28-E28</f>
        <v>1.6675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16.803</v>
      </c>
      <c r="F29" s="17">
        <f>D29-E29</f>
        <v>17.831999999999997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0.275</v>
      </c>
      <c r="F30" s="17">
        <f>D30-E30</f>
        <v>3.0450000000000004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17.078</v>
      </c>
      <c r="F31" s="18">
        <f>D31-E31</f>
        <v>20.877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G1" sqref="G1:G16384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59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7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3.908</v>
      </c>
      <c r="F10" s="18">
        <f>D10-E10</f>
        <v>6.8420000000000005</v>
      </c>
      <c r="G10" s="51"/>
    </row>
    <row r="11" spans="1:7" ht="13.5" thickBot="1">
      <c r="A11" s="58"/>
      <c r="B11" s="16" t="s">
        <v>22</v>
      </c>
      <c r="C11" s="16" t="s">
        <v>11</v>
      </c>
      <c r="D11" s="17">
        <v>10.75</v>
      </c>
      <c r="E11" s="8">
        <v>4.177</v>
      </c>
      <c r="F11" s="18">
        <f>D11-E11</f>
        <v>6.573</v>
      </c>
      <c r="G11" s="51"/>
    </row>
    <row r="12" spans="1:7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0.061</v>
      </c>
      <c r="F12" s="18">
        <f aca="true" t="shared" si="0" ref="F12:F26">D12-E12</f>
        <v>0.189</v>
      </c>
      <c r="G12" s="51"/>
    </row>
    <row r="13" spans="1:7" ht="26.25" thickBot="1">
      <c r="A13" s="58"/>
      <c r="B13" s="19" t="s">
        <v>20</v>
      </c>
      <c r="C13" s="5" t="s">
        <v>18</v>
      </c>
      <c r="D13" s="1">
        <v>0.25</v>
      </c>
      <c r="E13" s="37">
        <v>0.049</v>
      </c>
      <c r="F13" s="18">
        <f t="shared" si="0"/>
        <v>0.201</v>
      </c>
      <c r="G13" s="51"/>
    </row>
    <row r="14" spans="1:7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0.016</v>
      </c>
      <c r="F14" s="18">
        <f t="shared" si="0"/>
        <v>0.304</v>
      </c>
      <c r="G14" s="51"/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0.051</v>
      </c>
      <c r="F15" s="18">
        <f t="shared" si="0"/>
        <v>1.199</v>
      </c>
      <c r="G15" s="51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0.059</v>
      </c>
      <c r="F16" s="18">
        <f t="shared" si="0"/>
        <v>1.191</v>
      </c>
      <c r="G16" s="51"/>
      <c r="H16" s="2"/>
      <c r="I16" s="2"/>
      <c r="J16" s="2"/>
      <c r="K16" s="2"/>
      <c r="L16" s="2"/>
      <c r="M16" s="2"/>
    </row>
    <row r="17" spans="1:7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0.222</v>
      </c>
      <c r="F17" s="18">
        <f t="shared" si="0"/>
        <v>0.228</v>
      </c>
      <c r="G17" s="51"/>
    </row>
    <row r="18" spans="1:7" ht="26.25" thickBot="1">
      <c r="A18" s="58"/>
      <c r="B18" s="4" t="s">
        <v>30</v>
      </c>
      <c r="C18" s="5" t="s">
        <v>11</v>
      </c>
      <c r="D18" s="6">
        <v>0.45</v>
      </c>
      <c r="E18" s="9">
        <v>0.2</v>
      </c>
      <c r="F18" s="18">
        <f t="shared" si="0"/>
        <v>0.25</v>
      </c>
      <c r="G18" s="51"/>
    </row>
    <row r="19" spans="1:7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0.088</v>
      </c>
      <c r="F19" s="18">
        <f t="shared" si="0"/>
        <v>1.912</v>
      </c>
      <c r="G19" s="51"/>
    </row>
    <row r="20" spans="1:7" ht="26.25" thickBot="1">
      <c r="A20" s="59"/>
      <c r="B20" s="4" t="s">
        <v>26</v>
      </c>
      <c r="C20" s="5" t="s">
        <v>11</v>
      </c>
      <c r="D20" s="6">
        <v>2</v>
      </c>
      <c r="E20" s="1">
        <v>1.319</v>
      </c>
      <c r="F20" s="18">
        <f>D20-E20</f>
        <v>0.681</v>
      </c>
      <c r="G20" s="51"/>
    </row>
    <row r="21" spans="1:7" ht="26.25" thickBot="1">
      <c r="A21" s="59"/>
      <c r="B21" s="4" t="s">
        <v>31</v>
      </c>
      <c r="C21" s="5" t="s">
        <v>11</v>
      </c>
      <c r="D21" s="6">
        <v>0.075</v>
      </c>
      <c r="E21" s="9">
        <v>0.012</v>
      </c>
      <c r="F21" s="18">
        <f>D21-E21</f>
        <v>0.063</v>
      </c>
      <c r="G21" s="51"/>
    </row>
    <row r="22" spans="1:7" ht="26.25" thickBot="1">
      <c r="A22" s="58"/>
      <c r="B22" s="4" t="s">
        <v>32</v>
      </c>
      <c r="C22" s="5" t="s">
        <v>11</v>
      </c>
      <c r="D22" s="6">
        <v>0.075</v>
      </c>
      <c r="E22" s="9">
        <v>0.012</v>
      </c>
      <c r="F22" s="18">
        <f>D22-E22</f>
        <v>0.063</v>
      </c>
      <c r="G22" s="51"/>
    </row>
    <row r="23" spans="1:7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  <c r="G23" s="51"/>
    </row>
    <row r="24" spans="1:7" ht="26.25" thickBot="1">
      <c r="A24" s="58"/>
      <c r="B24" s="4" t="s">
        <v>29</v>
      </c>
      <c r="C24" s="5" t="s">
        <v>11</v>
      </c>
      <c r="D24" s="6">
        <v>1.05</v>
      </c>
      <c r="E24" s="9">
        <v>0.1</v>
      </c>
      <c r="F24" s="18">
        <f t="shared" si="0"/>
        <v>0.9500000000000001</v>
      </c>
      <c r="G24" s="51"/>
    </row>
    <row r="25" spans="1:7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1.06</v>
      </c>
      <c r="F25" s="18">
        <f t="shared" si="0"/>
        <v>0.18999999999999995</v>
      </c>
      <c r="G25" s="51"/>
    </row>
    <row r="26" spans="1:7" ht="26.25" thickBot="1">
      <c r="A26" s="62"/>
      <c r="B26" s="7" t="s">
        <v>34</v>
      </c>
      <c r="C26" s="5" t="s">
        <v>11</v>
      </c>
      <c r="D26" s="6">
        <v>1.25</v>
      </c>
      <c r="E26" s="9">
        <v>0.867</v>
      </c>
      <c r="F26" s="18">
        <f t="shared" si="0"/>
        <v>0.383</v>
      </c>
      <c r="G26" s="51"/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0.057</v>
      </c>
      <c r="F27" s="18">
        <f>D27-E27</f>
        <v>1.6855</v>
      </c>
      <c r="G27" s="51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0.005</v>
      </c>
      <c r="F28" s="18">
        <f>D28-E28</f>
        <v>1.7375</v>
      </c>
      <c r="G28" s="51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12.030000000000001</v>
      </c>
      <c r="F29" s="17">
        <f>D29-E29</f>
        <v>22.604999999999997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0.236</v>
      </c>
      <c r="F30" s="17">
        <f>D30-E30</f>
        <v>3.0840000000000005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12.266000000000002</v>
      </c>
      <c r="F31" s="18">
        <f>D31-E31</f>
        <v>25.688999999999997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A23:A24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60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7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5.896</v>
      </c>
      <c r="F10" s="18">
        <f>D10-E10</f>
        <v>4.854</v>
      </c>
      <c r="G10" s="51">
        <f>E10-'[1]август'!E10</f>
        <v>1.988</v>
      </c>
    </row>
    <row r="11" spans="1:7" ht="13.5" thickBot="1">
      <c r="A11" s="58"/>
      <c r="B11" s="16" t="s">
        <v>22</v>
      </c>
      <c r="C11" s="16" t="s">
        <v>11</v>
      </c>
      <c r="D11" s="17">
        <v>10.75</v>
      </c>
      <c r="E11" s="8">
        <v>4.547</v>
      </c>
      <c r="F11" s="18">
        <f>D11-E11</f>
        <v>6.203</v>
      </c>
      <c r="G11" s="51">
        <f>E11-'[1]август'!E11</f>
        <v>0.3700000000000001</v>
      </c>
    </row>
    <row r="12" spans="1:7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0.079</v>
      </c>
      <c r="F12" s="18">
        <f aca="true" t="shared" si="0" ref="F12:F26">D12-E12</f>
        <v>0.17099999999999999</v>
      </c>
      <c r="G12" s="51">
        <f>E12-'[1]август'!E12</f>
        <v>0.018000000000000002</v>
      </c>
    </row>
    <row r="13" spans="1:7" ht="26.25" thickBot="1">
      <c r="A13" s="58"/>
      <c r="B13" s="19" t="s">
        <v>20</v>
      </c>
      <c r="C13" s="5" t="s">
        <v>18</v>
      </c>
      <c r="D13" s="1">
        <v>0.25</v>
      </c>
      <c r="E13" s="37">
        <v>0.035</v>
      </c>
      <c r="F13" s="18">
        <f t="shared" si="0"/>
        <v>0.215</v>
      </c>
      <c r="G13" s="51">
        <f>E13-'[1]август'!E13</f>
        <v>-0.013999999999999999</v>
      </c>
    </row>
    <row r="14" spans="1:7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0.015</v>
      </c>
      <c r="F14" s="18">
        <f t="shared" si="0"/>
        <v>0.305</v>
      </c>
      <c r="G14" s="51">
        <f>E14-'[1]август'!E14</f>
        <v>-0.0010000000000000009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0.054</v>
      </c>
      <c r="F15" s="18">
        <f t="shared" si="0"/>
        <v>1.196</v>
      </c>
      <c r="G15" s="51">
        <f>E15-'[1]август'!E15</f>
        <v>0.0030000000000000027</v>
      </c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0.053</v>
      </c>
      <c r="F16" s="18">
        <f t="shared" si="0"/>
        <v>1.197</v>
      </c>
      <c r="G16" s="51">
        <f>E16-'[1]август'!E16</f>
        <v>-0.005999999999999998</v>
      </c>
      <c r="H16" s="2"/>
      <c r="I16" s="2"/>
      <c r="J16" s="2"/>
      <c r="K16" s="2"/>
      <c r="L16" s="2"/>
      <c r="M16" s="2"/>
    </row>
    <row r="17" spans="1:7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0.266</v>
      </c>
      <c r="F17" s="18">
        <f t="shared" si="0"/>
        <v>0.184</v>
      </c>
      <c r="G17" s="51">
        <f>E17-'[1]август'!E17</f>
        <v>0.04400000000000001</v>
      </c>
    </row>
    <row r="18" spans="1:7" ht="26.25" thickBot="1">
      <c r="A18" s="58"/>
      <c r="B18" s="4" t="s">
        <v>30</v>
      </c>
      <c r="C18" s="5" t="s">
        <v>11</v>
      </c>
      <c r="D18" s="6">
        <v>0.45</v>
      </c>
      <c r="E18" s="9">
        <v>0.24</v>
      </c>
      <c r="F18" s="18">
        <f t="shared" si="0"/>
        <v>0.21000000000000002</v>
      </c>
      <c r="G18" s="51">
        <f>E18-'[1]август'!E18</f>
        <v>0.03999999999999998</v>
      </c>
    </row>
    <row r="19" spans="1:7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0.416</v>
      </c>
      <c r="F19" s="18">
        <f t="shared" si="0"/>
        <v>1.584</v>
      </c>
      <c r="G19" s="51">
        <f>E19-'[1]август'!E19</f>
        <v>0.32799999999999996</v>
      </c>
    </row>
    <row r="20" spans="1:7" ht="26.25" thickBot="1">
      <c r="A20" s="59"/>
      <c r="B20" s="4" t="s">
        <v>26</v>
      </c>
      <c r="C20" s="5" t="s">
        <v>11</v>
      </c>
      <c r="D20" s="6">
        <v>2</v>
      </c>
      <c r="E20" s="1">
        <v>1.114</v>
      </c>
      <c r="F20" s="18">
        <f>D20-E20</f>
        <v>0.8859999999999999</v>
      </c>
      <c r="G20" s="51">
        <f>E20-'[1]август'!E20</f>
        <v>-0.20499999999999985</v>
      </c>
    </row>
    <row r="21" spans="1:7" ht="26.25" thickBot="1">
      <c r="A21" s="59"/>
      <c r="B21" s="4" t="s">
        <v>31</v>
      </c>
      <c r="C21" s="5" t="s">
        <v>11</v>
      </c>
      <c r="D21" s="6">
        <v>0.075</v>
      </c>
      <c r="E21" s="9">
        <v>0.037</v>
      </c>
      <c r="F21" s="18">
        <f>D21-E21</f>
        <v>0.038</v>
      </c>
      <c r="G21" s="51">
        <f>E21-'[1]август'!E21</f>
        <v>0.024999999999999998</v>
      </c>
    </row>
    <row r="22" spans="1:7" ht="26.25" thickBot="1">
      <c r="A22" s="58"/>
      <c r="B22" s="4" t="s">
        <v>32</v>
      </c>
      <c r="C22" s="5" t="s">
        <v>11</v>
      </c>
      <c r="D22" s="6">
        <v>0.075</v>
      </c>
      <c r="E22" s="9">
        <v>0.013</v>
      </c>
      <c r="F22" s="18">
        <f>D22-E22</f>
        <v>0.062</v>
      </c>
      <c r="G22" s="51">
        <f>E22-'[1]август'!E22</f>
        <v>0.0009999999999999992</v>
      </c>
    </row>
    <row r="23" spans="1:7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  <c r="G23" s="51">
        <f>E23-'[1]август'!E23</f>
        <v>0</v>
      </c>
    </row>
    <row r="24" spans="1:7" ht="26.25" thickBot="1">
      <c r="A24" s="58"/>
      <c r="B24" s="4" t="s">
        <v>29</v>
      </c>
      <c r="C24" s="5" t="s">
        <v>11</v>
      </c>
      <c r="D24" s="6">
        <v>1.05</v>
      </c>
      <c r="E24" s="9">
        <v>0.105</v>
      </c>
      <c r="F24" s="18">
        <f t="shared" si="0"/>
        <v>0.9450000000000001</v>
      </c>
      <c r="G24" s="51">
        <f>E24-'[1]август'!E24</f>
        <v>0.0049999999999999906</v>
      </c>
    </row>
    <row r="25" spans="1:7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0.933</v>
      </c>
      <c r="F25" s="18">
        <f t="shared" si="0"/>
        <v>0.31699999999999995</v>
      </c>
      <c r="G25" s="51">
        <f>E25-'[1]август'!E25</f>
        <v>-0.127</v>
      </c>
    </row>
    <row r="26" spans="1:7" ht="26.25" thickBot="1">
      <c r="A26" s="62"/>
      <c r="B26" s="7" t="s">
        <v>34</v>
      </c>
      <c r="C26" s="5" t="s">
        <v>11</v>
      </c>
      <c r="D26" s="6">
        <v>1.25</v>
      </c>
      <c r="E26" s="9">
        <v>1.053</v>
      </c>
      <c r="F26" s="18">
        <f t="shared" si="0"/>
        <v>0.19700000000000006</v>
      </c>
      <c r="G26" s="51">
        <f>E26-'[1]август'!E26</f>
        <v>0.18599999999999994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0.059</v>
      </c>
      <c r="F27" s="18">
        <f>D27-E27</f>
        <v>1.6835</v>
      </c>
      <c r="G27" s="51">
        <f>E27-'[1]август'!E27</f>
        <v>0.001999999999999995</v>
      </c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0.009</v>
      </c>
      <c r="F28" s="18">
        <f>D28-E28</f>
        <v>1.7335</v>
      </c>
      <c r="G28" s="51">
        <f>E28-'[1]август'!E28</f>
        <v>0.003999999999999999</v>
      </c>
      <c r="H28" s="29"/>
      <c r="I28" s="29"/>
      <c r="J28" s="29"/>
      <c r="K28" s="29"/>
      <c r="L28" s="29"/>
      <c r="M28" s="29"/>
    </row>
    <row r="29" spans="1:7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14.691</v>
      </c>
      <c r="F29" s="17">
        <f>D29-E29</f>
        <v>19.943999999999996</v>
      </c>
      <c r="G29" s="51">
        <f>E29-'[1]август'!E29</f>
        <v>2.6609999999999996</v>
      </c>
    </row>
    <row r="30" spans="1:7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0.236</v>
      </c>
      <c r="F30" s="17">
        <f>D30-E30</f>
        <v>3.0840000000000005</v>
      </c>
      <c r="G30" s="51">
        <f>E30-'[1]август'!E30</f>
        <v>0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14.927000000000001</v>
      </c>
      <c r="F31" s="18">
        <f>D31-E31</f>
        <v>23.028</v>
      </c>
      <c r="G31" s="51">
        <f>E31-'[1]август'!E31</f>
        <v>2.6609999999999996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A23:A24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28">
      <selection activeCell="H22" sqref="H22"/>
    </sheetView>
  </sheetViews>
  <sheetFormatPr defaultColWidth="9.140625" defaultRowHeight="12.75"/>
  <cols>
    <col min="1" max="1" width="7.28125" style="41" customWidth="1"/>
    <col min="2" max="2" width="31.140625" style="41" customWidth="1"/>
    <col min="3" max="3" width="15.140625" style="41" customWidth="1"/>
    <col min="4" max="4" width="27.28125" style="41" customWidth="1"/>
    <col min="5" max="5" width="30.57421875" style="41" hidden="1" customWidth="1"/>
    <col min="6" max="6" width="26.57421875" style="41" customWidth="1"/>
    <col min="7" max="13" width="9.140625" style="41" customWidth="1"/>
    <col min="14" max="16384" width="9.140625" style="40" customWidth="1"/>
  </cols>
  <sheetData>
    <row r="1" spans="1:14" ht="72" customHeight="1">
      <c r="A1" s="68" t="s">
        <v>61</v>
      </c>
      <c r="B1" s="68"/>
      <c r="C1" s="68"/>
      <c r="D1" s="68"/>
      <c r="E1" s="68"/>
      <c r="F1" s="68"/>
      <c r="G1" s="39"/>
      <c r="H1" s="39"/>
      <c r="I1" s="39"/>
      <c r="J1" s="39"/>
      <c r="K1" s="39"/>
      <c r="L1" s="39"/>
      <c r="M1" s="39"/>
      <c r="N1" s="39"/>
    </row>
    <row r="2" spans="1:14" ht="12.75">
      <c r="A2" s="69"/>
      <c r="B2" s="69"/>
      <c r="C2" s="69"/>
      <c r="D2" s="69"/>
      <c r="E2" s="69"/>
      <c r="F2" s="69"/>
      <c r="G2" s="39"/>
      <c r="H2" s="39"/>
      <c r="I2" s="39"/>
      <c r="J2" s="39"/>
      <c r="K2" s="39"/>
      <c r="L2" s="39"/>
      <c r="M2" s="39"/>
      <c r="N2" s="39"/>
    </row>
    <row r="3" ht="13.5" thickBot="1"/>
    <row r="4" spans="1:6" ht="68.25" customHeight="1" thickBot="1">
      <c r="A4" s="72" t="s">
        <v>3</v>
      </c>
      <c r="B4" s="74" t="s">
        <v>4</v>
      </c>
      <c r="C4" s="74" t="s">
        <v>5</v>
      </c>
      <c r="D4" s="42" t="s">
        <v>51</v>
      </c>
      <c r="E4" s="42" t="s">
        <v>7</v>
      </c>
      <c r="F4" s="42" t="s">
        <v>52</v>
      </c>
    </row>
    <row r="5" spans="1:6" ht="18" customHeight="1" thickBot="1">
      <c r="A5" s="73"/>
      <c r="B5" s="75"/>
      <c r="C5" s="75"/>
      <c r="D5" s="43" t="s">
        <v>9</v>
      </c>
      <c r="E5" s="43" t="s">
        <v>9</v>
      </c>
      <c r="F5" s="42" t="s">
        <v>9</v>
      </c>
    </row>
    <row r="6" spans="1:13" s="3" customFormat="1" ht="13.5" thickBot="1">
      <c r="A6" s="57" t="s">
        <v>10</v>
      </c>
      <c r="B6" s="16" t="s">
        <v>21</v>
      </c>
      <c r="C6" s="16" t="s">
        <v>11</v>
      </c>
      <c r="D6" s="17">
        <f>(июль!D10+август!D10+сентябрь!D10)/3</f>
        <v>10.75</v>
      </c>
      <c r="E6" s="17">
        <f>(июль!E10+август!E10+сентябрь!E10)/3</f>
        <v>4.256</v>
      </c>
      <c r="F6" s="18">
        <f>D6-E6</f>
        <v>6.494</v>
      </c>
      <c r="G6" s="2"/>
      <c r="H6" s="2"/>
      <c r="I6" s="2"/>
      <c r="J6" s="2"/>
      <c r="K6" s="2"/>
      <c r="L6" s="2"/>
      <c r="M6" s="2"/>
    </row>
    <row r="7" spans="1:13" s="3" customFormat="1" ht="13.5" thickBot="1">
      <c r="A7" s="58"/>
      <c r="B7" s="16" t="s">
        <v>22</v>
      </c>
      <c r="C7" s="16" t="s">
        <v>11</v>
      </c>
      <c r="D7" s="17">
        <f>(июль!D11+август!D11+сентябрь!D11)/3</f>
        <v>10.75</v>
      </c>
      <c r="E7" s="17">
        <f>(июль!E11+август!E11+сентябрь!E11)/3</f>
        <v>4.784</v>
      </c>
      <c r="F7" s="18">
        <f>D7-E7</f>
        <v>5.966</v>
      </c>
      <c r="G7" s="2"/>
      <c r="H7" s="2"/>
      <c r="I7" s="2"/>
      <c r="J7" s="2"/>
      <c r="K7" s="2"/>
      <c r="L7" s="2"/>
      <c r="M7" s="2"/>
    </row>
    <row r="8" spans="1:13" s="3" customFormat="1" ht="26.25" thickBot="1">
      <c r="A8" s="57" t="s">
        <v>16</v>
      </c>
      <c r="B8" s="19" t="s">
        <v>19</v>
      </c>
      <c r="C8" s="5" t="s">
        <v>18</v>
      </c>
      <c r="D8" s="17">
        <f>(июль!D12+август!D12+сентябрь!D12)/3</f>
        <v>0.25</v>
      </c>
      <c r="E8" s="17">
        <f>(июль!E12+август!E12+сентябрь!E12)/3</f>
        <v>0.06666666666666667</v>
      </c>
      <c r="F8" s="18">
        <f aca="true" t="shared" si="0" ref="F8:F22">D8-E8</f>
        <v>0.18333333333333335</v>
      </c>
      <c r="G8" s="2"/>
      <c r="H8" s="2"/>
      <c r="I8" s="2"/>
      <c r="J8" s="2"/>
      <c r="K8" s="2"/>
      <c r="L8" s="2"/>
      <c r="M8" s="2"/>
    </row>
    <row r="9" spans="1:13" s="3" customFormat="1" ht="26.25" thickBot="1">
      <c r="A9" s="58"/>
      <c r="B9" s="19" t="s">
        <v>20</v>
      </c>
      <c r="C9" s="5" t="s">
        <v>18</v>
      </c>
      <c r="D9" s="17">
        <f>(июль!D13+август!D13+сентябрь!D13)/3</f>
        <v>0.25</v>
      </c>
      <c r="E9" s="17">
        <f>(июль!E13+август!E13+сентябрь!E13)/3</f>
        <v>0.04733333333333334</v>
      </c>
      <c r="F9" s="18">
        <f t="shared" si="0"/>
        <v>0.20266666666666666</v>
      </c>
      <c r="G9" s="2"/>
      <c r="H9" s="2"/>
      <c r="I9" s="2"/>
      <c r="J9" s="2"/>
      <c r="K9" s="2"/>
      <c r="L9" s="2"/>
      <c r="M9" s="2"/>
    </row>
    <row r="10" spans="1:13" s="3" customFormat="1" ht="26.25" thickBot="1">
      <c r="A10" s="15" t="s">
        <v>17</v>
      </c>
      <c r="B10" s="4" t="s">
        <v>41</v>
      </c>
      <c r="C10" s="5" t="s">
        <v>18</v>
      </c>
      <c r="D10" s="17">
        <f>(июль!D14+август!D14+сентябрь!D14)/3</f>
        <v>0.32</v>
      </c>
      <c r="E10" s="17">
        <f>(июль!E14+август!E14+сентябрь!E14)/3</f>
        <v>0.015</v>
      </c>
      <c r="F10" s="18">
        <f t="shared" si="0"/>
        <v>0.305</v>
      </c>
      <c r="G10" s="2"/>
      <c r="H10" s="2"/>
      <c r="I10" s="2"/>
      <c r="J10" s="2"/>
      <c r="K10" s="2"/>
      <c r="L10" s="2"/>
      <c r="M10" s="2"/>
    </row>
    <row r="11" spans="1:13" s="21" customFormat="1" ht="26.25" thickBot="1">
      <c r="A11" s="57" t="s">
        <v>37</v>
      </c>
      <c r="B11" s="20" t="s">
        <v>35</v>
      </c>
      <c r="C11" s="5" t="s">
        <v>18</v>
      </c>
      <c r="D11" s="17">
        <f>(июль!D15+август!D15+сентябрь!D15)/3</f>
        <v>1.25</v>
      </c>
      <c r="E11" s="17">
        <f>(июль!E15+август!E15+сентябрь!E15)/3</f>
        <v>0.056666666666666664</v>
      </c>
      <c r="F11" s="18">
        <f t="shared" si="0"/>
        <v>1.1933333333333334</v>
      </c>
      <c r="G11" s="2"/>
      <c r="H11" s="2"/>
      <c r="I11" s="2"/>
      <c r="J11" s="2"/>
      <c r="K11" s="2"/>
      <c r="L11" s="2"/>
      <c r="M11" s="2"/>
    </row>
    <row r="12" spans="1:13" s="21" customFormat="1" ht="26.25" thickBot="1">
      <c r="A12" s="58"/>
      <c r="B12" s="20" t="s">
        <v>36</v>
      </c>
      <c r="C12" s="5" t="s">
        <v>18</v>
      </c>
      <c r="D12" s="17">
        <f>(июль!D16+август!D16+сентябрь!D16)/3</f>
        <v>1.25</v>
      </c>
      <c r="E12" s="17">
        <f>(июль!E16+август!E16+сентябрь!E16)/3</f>
        <v>0.057999999999999996</v>
      </c>
      <c r="F12" s="18">
        <f t="shared" si="0"/>
        <v>1.192</v>
      </c>
      <c r="G12" s="2"/>
      <c r="H12" s="2"/>
      <c r="I12" s="2"/>
      <c r="J12" s="2"/>
      <c r="K12" s="2"/>
      <c r="L12" s="2"/>
      <c r="M12" s="2"/>
    </row>
    <row r="13" spans="1:13" s="3" customFormat="1" ht="26.25" thickBot="1">
      <c r="A13" s="57" t="s">
        <v>38</v>
      </c>
      <c r="B13" s="4" t="s">
        <v>23</v>
      </c>
      <c r="C13" s="5" t="s">
        <v>11</v>
      </c>
      <c r="D13" s="17">
        <f>(июль!D17+август!D17+сентябрь!D17)/3</f>
        <v>0.45</v>
      </c>
      <c r="E13" s="17">
        <f>(июль!E17+август!E17+сентябрь!E17)/3</f>
        <v>0.231</v>
      </c>
      <c r="F13" s="18">
        <f t="shared" si="0"/>
        <v>0.219</v>
      </c>
      <c r="G13" s="2"/>
      <c r="H13" s="2"/>
      <c r="I13" s="2"/>
      <c r="J13" s="2"/>
      <c r="K13" s="2"/>
      <c r="L13" s="2"/>
      <c r="M13" s="2"/>
    </row>
    <row r="14" spans="1:13" s="3" customFormat="1" ht="26.25" thickBot="1">
      <c r="A14" s="58"/>
      <c r="B14" s="4" t="s">
        <v>30</v>
      </c>
      <c r="C14" s="5" t="s">
        <v>11</v>
      </c>
      <c r="D14" s="17">
        <f>(июль!D18+август!D18+сентябрь!D18)/3</f>
        <v>0.45</v>
      </c>
      <c r="E14" s="17">
        <f>(июль!E18+август!E18+сентябрь!E18)/3</f>
        <v>0.21033333333333334</v>
      </c>
      <c r="F14" s="18">
        <f t="shared" si="0"/>
        <v>0.23966666666666667</v>
      </c>
      <c r="G14" s="2"/>
      <c r="H14" s="2"/>
      <c r="I14" s="2"/>
      <c r="J14" s="2"/>
      <c r="K14" s="2"/>
      <c r="L14" s="2"/>
      <c r="M14" s="2"/>
    </row>
    <row r="15" spans="1:13" s="3" customFormat="1" ht="26.25" thickBot="1">
      <c r="A15" s="57" t="s">
        <v>39</v>
      </c>
      <c r="B15" s="4" t="s">
        <v>25</v>
      </c>
      <c r="C15" s="5" t="s">
        <v>11</v>
      </c>
      <c r="D15" s="17">
        <f>(июль!D19+август!D19+сентябрь!D19)/3</f>
        <v>2</v>
      </c>
      <c r="E15" s="17">
        <f>(июль!E19+август!E19+сентябрь!E19)/3</f>
        <v>0.18233333333333332</v>
      </c>
      <c r="F15" s="18">
        <f t="shared" si="0"/>
        <v>1.8176666666666668</v>
      </c>
      <c r="G15" s="2"/>
      <c r="H15" s="2"/>
      <c r="I15" s="2"/>
      <c r="J15" s="2"/>
      <c r="K15" s="2"/>
      <c r="L15" s="2"/>
      <c r="M15" s="2"/>
    </row>
    <row r="16" spans="1:13" s="3" customFormat="1" ht="26.25" thickBot="1">
      <c r="A16" s="59"/>
      <c r="B16" s="4" t="s">
        <v>26</v>
      </c>
      <c r="C16" s="5" t="s">
        <v>11</v>
      </c>
      <c r="D16" s="17">
        <f>(июль!D20+август!D20+сентябрь!D20)/3</f>
        <v>2</v>
      </c>
      <c r="E16" s="17">
        <f>(июль!E20+август!E20+сентябрь!E20)/3</f>
        <v>1.32</v>
      </c>
      <c r="F16" s="18">
        <f>D16-E16</f>
        <v>0.6799999999999999</v>
      </c>
      <c r="G16" s="2"/>
      <c r="H16" s="2"/>
      <c r="I16" s="2"/>
      <c r="J16" s="2"/>
      <c r="K16" s="2"/>
      <c r="L16" s="2"/>
      <c r="M16" s="2"/>
    </row>
    <row r="17" spans="1:13" s="3" customFormat="1" ht="26.25" thickBot="1">
      <c r="A17" s="59"/>
      <c r="B17" s="4" t="s">
        <v>31</v>
      </c>
      <c r="C17" s="5" t="s">
        <v>11</v>
      </c>
      <c r="D17" s="17">
        <f>(июль!D21+август!D21+сентябрь!D21)/3</f>
        <v>0.075</v>
      </c>
      <c r="E17" s="17">
        <f>(июль!E21+август!E21+сентябрь!E21)/3</f>
        <v>0.018333333333333333</v>
      </c>
      <c r="F17" s="18">
        <f>D17-E17</f>
        <v>0.056666666666666664</v>
      </c>
      <c r="G17" s="2"/>
      <c r="H17" s="2"/>
      <c r="I17" s="2"/>
      <c r="J17" s="2"/>
      <c r="K17" s="2"/>
      <c r="L17" s="2"/>
      <c r="M17" s="2"/>
    </row>
    <row r="18" spans="1:13" s="3" customFormat="1" ht="26.25" thickBot="1">
      <c r="A18" s="58"/>
      <c r="B18" s="4" t="s">
        <v>32</v>
      </c>
      <c r="C18" s="5" t="s">
        <v>11</v>
      </c>
      <c r="D18" s="17">
        <f>(июль!D22+август!D22+сентябрь!D22)/3</f>
        <v>0.075</v>
      </c>
      <c r="E18" s="17">
        <f>(июль!E22+август!E22+сентябрь!E22)/3</f>
        <v>0.012333333333333333</v>
      </c>
      <c r="F18" s="18">
        <f>D18-E18</f>
        <v>0.06266666666666666</v>
      </c>
      <c r="G18" s="2"/>
      <c r="H18" s="2"/>
      <c r="I18" s="2"/>
      <c r="J18" s="2"/>
      <c r="K18" s="2"/>
      <c r="L18" s="2"/>
      <c r="M18" s="2"/>
    </row>
    <row r="19" spans="1:13" s="3" customFormat="1" ht="26.25" thickBot="1">
      <c r="A19" s="57" t="s">
        <v>24</v>
      </c>
      <c r="B19" s="4" t="s">
        <v>28</v>
      </c>
      <c r="C19" s="5" t="s">
        <v>11</v>
      </c>
      <c r="D19" s="17">
        <f>(июль!D23+август!D23+сентябрь!D23)/3</f>
        <v>1.05</v>
      </c>
      <c r="E19" s="17">
        <f>(июль!E23+август!E23+сентябрь!E23)/3</f>
        <v>0.008666666666666666</v>
      </c>
      <c r="F19" s="18">
        <f t="shared" si="0"/>
        <v>1.0413333333333334</v>
      </c>
      <c r="G19" s="2"/>
      <c r="H19" s="2"/>
      <c r="I19" s="2"/>
      <c r="J19" s="2"/>
      <c r="K19" s="2"/>
      <c r="L19" s="2"/>
      <c r="M19" s="2"/>
    </row>
    <row r="20" spans="1:13" s="3" customFormat="1" ht="26.25" thickBot="1">
      <c r="A20" s="58"/>
      <c r="B20" s="4" t="s">
        <v>29</v>
      </c>
      <c r="C20" s="5" t="s">
        <v>11</v>
      </c>
      <c r="D20" s="17">
        <f>(июль!D24+август!D24+сентябрь!D24)/3</f>
        <v>1.05</v>
      </c>
      <c r="E20" s="17">
        <f>(июль!E24+август!E24+сентябрь!E24)/3</f>
        <v>0.09933333333333333</v>
      </c>
      <c r="F20" s="18">
        <f t="shared" si="0"/>
        <v>0.9506666666666668</v>
      </c>
      <c r="G20" s="2"/>
      <c r="H20" s="2"/>
      <c r="I20" s="2"/>
      <c r="J20" s="2"/>
      <c r="K20" s="2"/>
      <c r="L20" s="2"/>
      <c r="M20" s="2"/>
    </row>
    <row r="21" spans="1:13" s="3" customFormat="1" ht="26.25" thickBot="1">
      <c r="A21" s="61" t="s">
        <v>27</v>
      </c>
      <c r="B21" s="48" t="s">
        <v>33</v>
      </c>
      <c r="C21" s="5" t="s">
        <v>11</v>
      </c>
      <c r="D21" s="17">
        <f>(июль!D25+август!D25+сентябрь!D25)/3</f>
        <v>1.25</v>
      </c>
      <c r="E21" s="17">
        <f>(июль!E25+август!E25+сентябрь!E25)/3</f>
        <v>1.0133333333333334</v>
      </c>
      <c r="F21" s="18">
        <f t="shared" si="0"/>
        <v>0.23666666666666658</v>
      </c>
      <c r="G21" s="2"/>
      <c r="H21" s="2"/>
      <c r="I21" s="2"/>
      <c r="J21" s="2"/>
      <c r="K21" s="2"/>
      <c r="L21" s="2"/>
      <c r="M21" s="2"/>
    </row>
    <row r="22" spans="1:13" s="3" customFormat="1" ht="26.25" thickBot="1">
      <c r="A22" s="62"/>
      <c r="B22" s="49" t="s">
        <v>34</v>
      </c>
      <c r="C22" s="5" t="s">
        <v>11</v>
      </c>
      <c r="D22" s="17">
        <f>(июль!D26+август!D26+сентябрь!D26)/3</f>
        <v>1.25</v>
      </c>
      <c r="E22" s="17">
        <f>(июль!E26+август!E26+сентябрь!E26)/3</f>
        <v>0.9096666666666667</v>
      </c>
      <c r="F22" s="18">
        <f t="shared" si="0"/>
        <v>0.34033333333333327</v>
      </c>
      <c r="G22" s="2"/>
      <c r="H22" s="2"/>
      <c r="I22" s="2"/>
      <c r="J22" s="2"/>
      <c r="K22" s="2"/>
      <c r="L22" s="2"/>
      <c r="M22" s="2"/>
    </row>
    <row r="23" spans="1:13" s="28" customFormat="1" ht="26.25" thickBot="1">
      <c r="A23" s="71" t="s">
        <v>40</v>
      </c>
      <c r="B23" s="31" t="s">
        <v>44</v>
      </c>
      <c r="C23" s="44" t="s">
        <v>11</v>
      </c>
      <c r="D23" s="17">
        <f>(июль!D27+август!D27+сентябрь!D27)/3</f>
        <v>1.7425</v>
      </c>
      <c r="E23" s="17">
        <f>(июль!E27+август!E27+сентябрь!E27)/3</f>
        <v>0.05533333333333334</v>
      </c>
      <c r="F23" s="47">
        <f>D23-E23</f>
        <v>1.6871666666666667</v>
      </c>
      <c r="G23" s="29"/>
      <c r="H23" s="29"/>
      <c r="I23" s="29"/>
      <c r="J23" s="29"/>
      <c r="K23" s="29"/>
      <c r="L23" s="29"/>
      <c r="M23" s="29"/>
    </row>
    <row r="24" spans="1:13" s="28" customFormat="1" ht="26.25" thickBot="1">
      <c r="A24" s="64"/>
      <c r="B24" s="31" t="s">
        <v>45</v>
      </c>
      <c r="C24" s="30" t="s">
        <v>11</v>
      </c>
      <c r="D24" s="17">
        <f>(июль!D28+август!D28+сентябрь!D28)/3</f>
        <v>1.7425</v>
      </c>
      <c r="E24" s="17">
        <f>(июль!E28+август!E28+сентябрь!E28)/3</f>
        <v>0.005333333333333333</v>
      </c>
      <c r="F24" s="18">
        <f>D24-E24</f>
        <v>1.7371666666666665</v>
      </c>
      <c r="G24" s="29"/>
      <c r="H24" s="29"/>
      <c r="I24" s="29"/>
      <c r="J24" s="29"/>
      <c r="K24" s="29"/>
      <c r="L24" s="29"/>
      <c r="M24" s="29"/>
    </row>
    <row r="25" spans="1:13" s="3" customFormat="1" ht="13.5" thickBot="1">
      <c r="A25" s="65" t="s">
        <v>12</v>
      </c>
      <c r="B25" s="66"/>
      <c r="C25" s="16" t="s">
        <v>11</v>
      </c>
      <c r="D25" s="17">
        <f>SUM(D6:D7,D13:D24,)</f>
        <v>34.635</v>
      </c>
      <c r="E25" s="17">
        <f>SUM(E6:E7,E13:E24)</f>
        <v>13.106</v>
      </c>
      <c r="F25" s="17">
        <f>D25-E25</f>
        <v>21.528999999999996</v>
      </c>
      <c r="G25" s="2"/>
      <c r="H25" s="2"/>
      <c r="I25" s="2"/>
      <c r="J25" s="2"/>
      <c r="K25" s="2"/>
      <c r="L25" s="2"/>
      <c r="M25" s="2"/>
    </row>
    <row r="26" spans="1:13" s="3" customFormat="1" ht="13.5" thickBot="1">
      <c r="A26" s="65" t="s">
        <v>12</v>
      </c>
      <c r="B26" s="66"/>
      <c r="C26" s="23" t="s">
        <v>18</v>
      </c>
      <c r="D26" s="17">
        <f>SUM(D8:D12)</f>
        <v>3.3200000000000003</v>
      </c>
      <c r="E26" s="17">
        <f>SUM(E8:E12)</f>
        <v>0.24366666666666667</v>
      </c>
      <c r="F26" s="17">
        <f>D26-E26</f>
        <v>3.076333333333334</v>
      </c>
      <c r="G26" s="2"/>
      <c r="H26" s="2"/>
      <c r="I26" s="2"/>
      <c r="J26" s="2"/>
      <c r="K26" s="2"/>
      <c r="L26" s="2"/>
      <c r="M26" s="2"/>
    </row>
    <row r="27" spans="1:14" s="2" customFormat="1" ht="13.5" thickBot="1">
      <c r="A27" s="65" t="s">
        <v>12</v>
      </c>
      <c r="B27" s="67"/>
      <c r="C27" s="16"/>
      <c r="D27" s="17">
        <f>D25+D26</f>
        <v>37.955</v>
      </c>
      <c r="E27" s="17">
        <f>E25+E26</f>
        <v>13.349666666666666</v>
      </c>
      <c r="F27" s="18">
        <f>D27-E27</f>
        <v>24.605333333333334</v>
      </c>
      <c r="N27" s="3"/>
    </row>
    <row r="28" spans="12:14" ht="12.75">
      <c r="L28" s="70"/>
      <c r="M28" s="70"/>
      <c r="N28" s="70"/>
    </row>
    <row r="29" ht="12.75">
      <c r="A29" s="45"/>
    </row>
    <row r="30" ht="12.75">
      <c r="A30" s="45"/>
    </row>
    <row r="31" ht="12.75">
      <c r="A31" s="45"/>
    </row>
  </sheetData>
  <sheetProtection/>
  <mergeCells count="17">
    <mergeCell ref="A21:A22"/>
    <mergeCell ref="A1:F1"/>
    <mergeCell ref="A2:F2"/>
    <mergeCell ref="A4:A5"/>
    <mergeCell ref="B4:B5"/>
    <mergeCell ref="C4:C5"/>
    <mergeCell ref="A6:A7"/>
    <mergeCell ref="A23:A24"/>
    <mergeCell ref="A25:B25"/>
    <mergeCell ref="A26:B26"/>
    <mergeCell ref="A27:B27"/>
    <mergeCell ref="L28:N28"/>
    <mergeCell ref="A8:A9"/>
    <mergeCell ref="A11:A12"/>
    <mergeCell ref="A13:A14"/>
    <mergeCell ref="A15:A18"/>
    <mergeCell ref="A19:A20"/>
  </mergeCells>
  <conditionalFormatting sqref="F6:F2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E12" sqref="E12:E17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62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7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4.765</v>
      </c>
      <c r="F10" s="18">
        <f>D10-E10</f>
        <v>5.985</v>
      </c>
      <c r="G10" s="51">
        <f>E10-'[2]сентябрь'!E10</f>
        <v>-1.1310000000000002</v>
      </c>
    </row>
    <row r="11" spans="1:7" ht="13.5" thickBot="1">
      <c r="A11" s="58"/>
      <c r="B11" s="16" t="s">
        <v>22</v>
      </c>
      <c r="C11" s="16" t="s">
        <v>11</v>
      </c>
      <c r="D11" s="17">
        <v>10.75</v>
      </c>
      <c r="E11" s="8">
        <v>4.902</v>
      </c>
      <c r="F11" s="18">
        <f>D11-E11</f>
        <v>5.848</v>
      </c>
      <c r="G11" s="51">
        <f>E11-'[2]сентябрь'!E11</f>
        <v>0.3550000000000004</v>
      </c>
    </row>
    <row r="12" spans="1:7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0.096</v>
      </c>
      <c r="F12" s="18">
        <f aca="true" t="shared" si="0" ref="F12:F26">D12-E12</f>
        <v>0.154</v>
      </c>
      <c r="G12" s="51">
        <f>E12-'[2]сентябрь'!E12</f>
        <v>0.017</v>
      </c>
    </row>
    <row r="13" spans="1:7" ht="26.25" thickBot="1">
      <c r="A13" s="58"/>
      <c r="B13" s="19" t="s">
        <v>20</v>
      </c>
      <c r="C13" s="5" t="s">
        <v>18</v>
      </c>
      <c r="D13" s="1">
        <v>0.25</v>
      </c>
      <c r="E13" s="37">
        <v>0.041</v>
      </c>
      <c r="F13" s="18">
        <f t="shared" si="0"/>
        <v>0.209</v>
      </c>
      <c r="G13" s="51">
        <f>E13-'[2]сентябрь'!E13</f>
        <v>0.005999999999999998</v>
      </c>
    </row>
    <row r="14" spans="1:7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0.018</v>
      </c>
      <c r="F14" s="18">
        <f t="shared" si="0"/>
        <v>0.302</v>
      </c>
      <c r="G14" s="51">
        <f>E14-'[2]сентябрь'!E14</f>
        <v>0.002999999999999999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0.057</v>
      </c>
      <c r="F15" s="18">
        <f t="shared" si="0"/>
        <v>1.193</v>
      </c>
      <c r="G15" s="51">
        <f>E15-'[2]сентябрь'!E15</f>
        <v>0.0030000000000000027</v>
      </c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0.055</v>
      </c>
      <c r="F16" s="18">
        <f t="shared" si="0"/>
        <v>1.195</v>
      </c>
      <c r="G16" s="51">
        <f>E16-'[2]сентябрь'!E16</f>
        <v>0.0020000000000000018</v>
      </c>
      <c r="H16" s="2"/>
      <c r="I16" s="2"/>
      <c r="J16" s="2"/>
      <c r="K16" s="2"/>
      <c r="L16" s="2"/>
      <c r="M16" s="2"/>
    </row>
    <row r="17" spans="1:7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0.256</v>
      </c>
      <c r="F17" s="18">
        <f t="shared" si="0"/>
        <v>0.194</v>
      </c>
      <c r="G17" s="51">
        <f>E17-'[2]сентябрь'!E17</f>
        <v>-0.010000000000000009</v>
      </c>
    </row>
    <row r="18" spans="1:7" ht="26.25" thickBot="1">
      <c r="A18" s="58"/>
      <c r="B18" s="4" t="s">
        <v>30</v>
      </c>
      <c r="C18" s="5" t="s">
        <v>11</v>
      </c>
      <c r="D18" s="6">
        <v>0.45</v>
      </c>
      <c r="E18" s="9">
        <v>0.239</v>
      </c>
      <c r="F18" s="18">
        <f t="shared" si="0"/>
        <v>0.21100000000000002</v>
      </c>
      <c r="G18" s="51">
        <f>E18-'[2]сентябрь'!E18</f>
        <v>-0.0010000000000000009</v>
      </c>
    </row>
    <row r="19" spans="1:7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0.496</v>
      </c>
      <c r="F19" s="18">
        <f t="shared" si="0"/>
        <v>1.504</v>
      </c>
      <c r="G19" s="51">
        <f>E19-'[2]сентябрь'!E19</f>
        <v>0.08000000000000002</v>
      </c>
    </row>
    <row r="20" spans="1:7" ht="26.25" thickBot="1">
      <c r="A20" s="59"/>
      <c r="B20" s="4" t="s">
        <v>26</v>
      </c>
      <c r="C20" s="5" t="s">
        <v>11</v>
      </c>
      <c r="D20" s="6">
        <v>2</v>
      </c>
      <c r="E20" s="1">
        <v>1.164</v>
      </c>
      <c r="F20" s="18">
        <f>D20-E20</f>
        <v>0.8360000000000001</v>
      </c>
      <c r="G20" s="51">
        <f>E20-'[2]сентябрь'!E20</f>
        <v>0.04999999999999982</v>
      </c>
    </row>
    <row r="21" spans="1:7" ht="26.25" thickBot="1">
      <c r="A21" s="59"/>
      <c r="B21" s="4" t="s">
        <v>31</v>
      </c>
      <c r="C21" s="5" t="s">
        <v>11</v>
      </c>
      <c r="D21" s="6">
        <v>0.075</v>
      </c>
      <c r="E21" s="9">
        <v>0.038</v>
      </c>
      <c r="F21" s="18">
        <f>D21-E21</f>
        <v>0.037</v>
      </c>
      <c r="G21" s="51">
        <f>E21-'[2]сентябрь'!E21</f>
        <v>0.0010000000000000009</v>
      </c>
    </row>
    <row r="22" spans="1:7" ht="26.25" thickBot="1">
      <c r="A22" s="58"/>
      <c r="B22" s="4" t="s">
        <v>32</v>
      </c>
      <c r="C22" s="5" t="s">
        <v>11</v>
      </c>
      <c r="D22" s="6">
        <v>0.075</v>
      </c>
      <c r="E22" s="9">
        <v>0.013</v>
      </c>
      <c r="F22" s="18">
        <f>D22-E22</f>
        <v>0.062</v>
      </c>
      <c r="G22" s="51">
        <f>E22-'[2]сентябрь'!E22</f>
        <v>0</v>
      </c>
    </row>
    <row r="23" spans="1:7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  <c r="G23" s="51">
        <f>E23-'[2]сентябрь'!E23</f>
        <v>0</v>
      </c>
    </row>
    <row r="24" spans="1:7" ht="26.25" thickBot="1">
      <c r="A24" s="58"/>
      <c r="B24" s="4" t="s">
        <v>29</v>
      </c>
      <c r="C24" s="5" t="s">
        <v>11</v>
      </c>
      <c r="D24" s="6">
        <v>1.05</v>
      </c>
      <c r="E24" s="9">
        <v>0.088</v>
      </c>
      <c r="F24" s="18">
        <f t="shared" si="0"/>
        <v>0.9620000000000001</v>
      </c>
      <c r="G24" s="51">
        <f>E24-'[2]сентябрь'!E24</f>
        <v>-0.017</v>
      </c>
    </row>
    <row r="25" spans="1:7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1.193</v>
      </c>
      <c r="F25" s="18">
        <f t="shared" si="0"/>
        <v>0.05699999999999994</v>
      </c>
      <c r="G25" s="51">
        <f>E25-'[2]сентябрь'!E25</f>
        <v>0.26</v>
      </c>
    </row>
    <row r="26" spans="1:7" ht="26.25" thickBot="1">
      <c r="A26" s="62"/>
      <c r="B26" s="7" t="s">
        <v>34</v>
      </c>
      <c r="C26" s="5" t="s">
        <v>11</v>
      </c>
      <c r="D26" s="6">
        <v>1.25</v>
      </c>
      <c r="E26" s="9">
        <v>0.917</v>
      </c>
      <c r="F26" s="18">
        <f t="shared" si="0"/>
        <v>0.33299999999999996</v>
      </c>
      <c r="G26" s="51">
        <f>E26-'[2]сентябрь'!E26</f>
        <v>-0.1359999999999999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0.04</v>
      </c>
      <c r="F27" s="18">
        <f>D27-E27</f>
        <v>1.7025</v>
      </c>
      <c r="G27" s="51">
        <f>E27-'[2]сентябрь'!E27</f>
        <v>-0.018999999999999996</v>
      </c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0.025</v>
      </c>
      <c r="F28" s="18">
        <f>D28-E28</f>
        <v>1.7175</v>
      </c>
      <c r="G28" s="51">
        <f>E28-'[2]сентябрь'!E28</f>
        <v>0.016</v>
      </c>
      <c r="H28" s="29"/>
      <c r="I28" s="29"/>
      <c r="J28" s="29"/>
      <c r="K28" s="29"/>
      <c r="L28" s="29"/>
      <c r="M28" s="29"/>
    </row>
    <row r="29" spans="1:7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14.139</v>
      </c>
      <c r="F29" s="17">
        <f>D29-E29</f>
        <v>20.496</v>
      </c>
      <c r="G29" s="51">
        <f>E29-'[2]сентябрь'!E29</f>
        <v>-0.5520000000000014</v>
      </c>
    </row>
    <row r="30" spans="1:7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0.267</v>
      </c>
      <c r="F30" s="17">
        <f>D30-E30</f>
        <v>3.0530000000000004</v>
      </c>
      <c r="G30" s="51">
        <f>E30-'[2]сентябрь'!E30</f>
        <v>0.031000000000000028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14.405999999999999</v>
      </c>
      <c r="F31" s="18">
        <f>D31-E31</f>
        <v>23.549</v>
      </c>
      <c r="G31" s="51">
        <f>E31-'[2]сентябрь'!E31</f>
        <v>-0.5210000000000026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63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7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2.994</v>
      </c>
      <c r="F10" s="18">
        <f>D10-E10</f>
        <v>7.756</v>
      </c>
      <c r="G10" s="51">
        <f>E10-'[2]октябрь'!E10</f>
        <v>-1.7709999999999995</v>
      </c>
    </row>
    <row r="11" spans="1:7" ht="13.5" thickBot="1">
      <c r="A11" s="58"/>
      <c r="B11" s="16" t="s">
        <v>22</v>
      </c>
      <c r="C11" s="16" t="s">
        <v>11</v>
      </c>
      <c r="D11" s="17">
        <v>10.75</v>
      </c>
      <c r="E11" s="8">
        <v>6.363</v>
      </c>
      <c r="F11" s="18">
        <f>D11-E11</f>
        <v>4.387</v>
      </c>
      <c r="G11" s="51">
        <f>E11-'[2]октябрь'!E11</f>
        <v>1.4610000000000003</v>
      </c>
    </row>
    <row r="12" spans="1:7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0.116</v>
      </c>
      <c r="F12" s="18">
        <f aca="true" t="shared" si="0" ref="F12:F26">D12-E12</f>
        <v>0.134</v>
      </c>
      <c r="G12" s="51">
        <f>E12-'[2]октябрь'!E12</f>
        <v>0.020000000000000004</v>
      </c>
    </row>
    <row r="13" spans="1:7" ht="26.25" thickBot="1">
      <c r="A13" s="58"/>
      <c r="B13" s="19" t="s">
        <v>20</v>
      </c>
      <c r="C13" s="5" t="s">
        <v>18</v>
      </c>
      <c r="D13" s="1">
        <v>0.25</v>
      </c>
      <c r="E13" s="37">
        <v>0.042</v>
      </c>
      <c r="F13" s="18">
        <f t="shared" si="0"/>
        <v>0.208</v>
      </c>
      <c r="G13" s="51">
        <f>E13-'[2]октябрь'!E13</f>
        <v>0.0010000000000000009</v>
      </c>
    </row>
    <row r="14" spans="1:7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0.021</v>
      </c>
      <c r="F14" s="18">
        <f t="shared" si="0"/>
        <v>0.299</v>
      </c>
      <c r="G14" s="51">
        <f>E14-'[2]октябрь'!E14</f>
        <v>0.0030000000000000027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0.055</v>
      </c>
      <c r="F15" s="18">
        <f t="shared" si="0"/>
        <v>1.195</v>
      </c>
      <c r="G15" s="51">
        <f>E15-'[2]октябрь'!E15</f>
        <v>-0.0020000000000000018</v>
      </c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0.052</v>
      </c>
      <c r="F16" s="18">
        <f t="shared" si="0"/>
        <v>1.198</v>
      </c>
      <c r="G16" s="51">
        <f>E16-'[2]октябрь'!E16</f>
        <v>-0.0030000000000000027</v>
      </c>
      <c r="H16" s="2"/>
      <c r="I16" s="2"/>
      <c r="J16" s="2"/>
      <c r="K16" s="2"/>
      <c r="L16" s="2"/>
      <c r="M16" s="2"/>
    </row>
    <row r="17" spans="1:7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0.273</v>
      </c>
      <c r="F17" s="18">
        <f t="shared" si="0"/>
        <v>0.177</v>
      </c>
      <c r="G17" s="51">
        <f>E17-'[2]октябрь'!E17</f>
        <v>0.017000000000000015</v>
      </c>
    </row>
    <row r="18" spans="1:7" ht="26.25" thickBot="1">
      <c r="A18" s="58"/>
      <c r="B18" s="4" t="s">
        <v>30</v>
      </c>
      <c r="C18" s="5" t="s">
        <v>11</v>
      </c>
      <c r="D18" s="6">
        <v>0.45</v>
      </c>
      <c r="E18" s="9">
        <v>0.27</v>
      </c>
      <c r="F18" s="18">
        <f t="shared" si="0"/>
        <v>0.18</v>
      </c>
      <c r="G18" s="51">
        <f>E18-'[2]октябрь'!E18</f>
        <v>0.031000000000000028</v>
      </c>
    </row>
    <row r="19" spans="1:7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0.585</v>
      </c>
      <c r="F19" s="18">
        <f t="shared" si="0"/>
        <v>1.415</v>
      </c>
      <c r="G19" s="51">
        <f>E19-'[2]октябрь'!E19</f>
        <v>0.08899999999999997</v>
      </c>
    </row>
    <row r="20" spans="1:7" ht="26.25" thickBot="1">
      <c r="A20" s="59"/>
      <c r="B20" s="4" t="s">
        <v>26</v>
      </c>
      <c r="C20" s="5" t="s">
        <v>11</v>
      </c>
      <c r="D20" s="6">
        <v>2</v>
      </c>
      <c r="E20" s="1">
        <v>1.297</v>
      </c>
      <c r="F20" s="18">
        <f>D20-E20</f>
        <v>0.7030000000000001</v>
      </c>
      <c r="G20" s="51">
        <f>E20-'[2]октябрь'!E20</f>
        <v>0.133</v>
      </c>
    </row>
    <row r="21" spans="1:7" ht="26.25" thickBot="1">
      <c r="A21" s="59"/>
      <c r="B21" s="4" t="s">
        <v>31</v>
      </c>
      <c r="C21" s="5" t="s">
        <v>11</v>
      </c>
      <c r="D21" s="6">
        <v>0.075</v>
      </c>
      <c r="E21" s="9">
        <v>0.036</v>
      </c>
      <c r="F21" s="18">
        <f>D21-E21</f>
        <v>0.039</v>
      </c>
      <c r="G21" s="51">
        <f>E21-'[2]октябрь'!E21</f>
        <v>-0.0020000000000000018</v>
      </c>
    </row>
    <row r="22" spans="1:7" ht="26.25" thickBot="1">
      <c r="A22" s="58"/>
      <c r="B22" s="4" t="s">
        <v>32</v>
      </c>
      <c r="C22" s="5" t="s">
        <v>11</v>
      </c>
      <c r="D22" s="6">
        <v>0.075</v>
      </c>
      <c r="E22" s="9">
        <v>0.014</v>
      </c>
      <c r="F22" s="18">
        <f>D22-E22</f>
        <v>0.061</v>
      </c>
      <c r="G22" s="51">
        <f>E22-'[2]октябрь'!E22</f>
        <v>0.0010000000000000009</v>
      </c>
    </row>
    <row r="23" spans="1:7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0.004</v>
      </c>
      <c r="F23" s="18">
        <f t="shared" si="0"/>
        <v>1.046</v>
      </c>
      <c r="G23" s="51">
        <f>E23-'[2]октябрь'!E23</f>
        <v>0.001</v>
      </c>
    </row>
    <row r="24" spans="1:7" ht="26.25" thickBot="1">
      <c r="A24" s="58"/>
      <c r="B24" s="4" t="s">
        <v>29</v>
      </c>
      <c r="C24" s="5" t="s">
        <v>11</v>
      </c>
      <c r="D24" s="6">
        <v>1.05</v>
      </c>
      <c r="E24" s="9">
        <v>0.093</v>
      </c>
      <c r="F24" s="18">
        <f t="shared" si="0"/>
        <v>0.9570000000000001</v>
      </c>
      <c r="G24" s="51">
        <f>E24-'[2]октябрь'!E24</f>
        <v>0.0050000000000000044</v>
      </c>
    </row>
    <row r="25" spans="1:7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1.283</v>
      </c>
      <c r="F25" s="18">
        <f t="shared" si="0"/>
        <v>-0.03299999999999992</v>
      </c>
      <c r="G25" s="51">
        <f>E25-'[2]октябрь'!E25</f>
        <v>0.08999999999999986</v>
      </c>
    </row>
    <row r="26" spans="1:7" ht="26.25" thickBot="1">
      <c r="A26" s="62"/>
      <c r="B26" s="7" t="s">
        <v>34</v>
      </c>
      <c r="C26" s="5" t="s">
        <v>11</v>
      </c>
      <c r="D26" s="6">
        <v>1.25</v>
      </c>
      <c r="E26" s="9">
        <v>1.211</v>
      </c>
      <c r="F26" s="18">
        <f t="shared" si="0"/>
        <v>0.038999999999999924</v>
      </c>
      <c r="G26" s="51">
        <f>E26-'[2]октябрь'!E26</f>
        <v>0.29400000000000004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0.001</v>
      </c>
      <c r="F27" s="18">
        <f>D27-E27</f>
        <v>1.7415</v>
      </c>
      <c r="G27" s="51">
        <f>E27-'[2]октябрь'!E27</f>
        <v>-0.039</v>
      </c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0.071</v>
      </c>
      <c r="F28" s="18">
        <f>D28-E28</f>
        <v>1.6715</v>
      </c>
      <c r="G28" s="51">
        <f>E28-'[2]октябрь'!E28</f>
        <v>0.04599999999999999</v>
      </c>
      <c r="H28" s="29"/>
      <c r="I28" s="29"/>
      <c r="J28" s="29"/>
      <c r="K28" s="29"/>
      <c r="L28" s="29"/>
      <c r="M28" s="29"/>
    </row>
    <row r="29" spans="1:7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14.494999999999997</v>
      </c>
      <c r="F29" s="17">
        <f>D29-E29</f>
        <v>20.14</v>
      </c>
      <c r="G29" s="51">
        <f>E29-'[2]октябрь'!E29</f>
        <v>0.3559999999999981</v>
      </c>
    </row>
    <row r="30" spans="1:7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0.286</v>
      </c>
      <c r="F30" s="17">
        <f>D30-E30</f>
        <v>3.0340000000000003</v>
      </c>
      <c r="G30" s="51">
        <f>E30-'[2]октябрь'!E30</f>
        <v>0.01899999999999996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14.780999999999997</v>
      </c>
      <c r="F31" s="18">
        <f>D31-E31</f>
        <v>23.174</v>
      </c>
      <c r="G31" s="51">
        <f>E31-'[2]октябрь'!E31</f>
        <v>0.3749999999999982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64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7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4.721</v>
      </c>
      <c r="F10" s="18">
        <f>D10-E10</f>
        <v>6.029</v>
      </c>
      <c r="G10" s="51">
        <f>E10-'[2]ноябрь'!E10</f>
        <v>1.7269999999999999</v>
      </c>
    </row>
    <row r="11" spans="1:7" ht="13.5" thickBot="1">
      <c r="A11" s="58"/>
      <c r="B11" s="16" t="s">
        <v>22</v>
      </c>
      <c r="C11" s="16" t="s">
        <v>11</v>
      </c>
      <c r="D11" s="17">
        <v>10.75</v>
      </c>
      <c r="E11" s="8">
        <v>5.36</v>
      </c>
      <c r="F11" s="18">
        <f>D11-E11</f>
        <v>5.39</v>
      </c>
      <c r="G11" s="51">
        <f>E11-'[2]ноябрь'!E11</f>
        <v>-1.0030000000000001</v>
      </c>
    </row>
    <row r="12" spans="1:7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0.109</v>
      </c>
      <c r="F12" s="18">
        <f aca="true" t="shared" si="0" ref="F12:F26">D12-E12</f>
        <v>0.14100000000000001</v>
      </c>
      <c r="G12" s="51">
        <f>E12-'[2]ноябрь'!E12</f>
        <v>-0.007000000000000006</v>
      </c>
    </row>
    <row r="13" spans="1:7" ht="26.25" thickBot="1">
      <c r="A13" s="58"/>
      <c r="B13" s="19" t="s">
        <v>20</v>
      </c>
      <c r="C13" s="5" t="s">
        <v>18</v>
      </c>
      <c r="D13" s="1">
        <v>0.25</v>
      </c>
      <c r="E13" s="37">
        <v>0.05</v>
      </c>
      <c r="F13" s="18">
        <f t="shared" si="0"/>
        <v>0.2</v>
      </c>
      <c r="G13" s="51">
        <f>E13-'[2]ноябрь'!E13</f>
        <v>0.008</v>
      </c>
    </row>
    <row r="14" spans="1:7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0.023</v>
      </c>
      <c r="F14" s="18">
        <f t="shared" si="0"/>
        <v>0.297</v>
      </c>
      <c r="G14" s="51">
        <f>E14-'[2]ноябрь'!E14</f>
        <v>0.0019999999999999983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0.054</v>
      </c>
      <c r="F15" s="18">
        <f t="shared" si="0"/>
        <v>1.196</v>
      </c>
      <c r="G15" s="51">
        <f>E15-'[2]ноябрь'!E15</f>
        <v>-0.0010000000000000009</v>
      </c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0.057</v>
      </c>
      <c r="F16" s="18">
        <f t="shared" si="0"/>
        <v>1.193</v>
      </c>
      <c r="G16" s="51">
        <f>E16-'[2]ноябрь'!E16</f>
        <v>0.0050000000000000044</v>
      </c>
      <c r="H16" s="2"/>
      <c r="I16" s="2"/>
      <c r="J16" s="2"/>
      <c r="K16" s="2"/>
      <c r="L16" s="2"/>
      <c r="M16" s="2"/>
    </row>
    <row r="17" spans="1:7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0.275</v>
      </c>
      <c r="F17" s="18">
        <f t="shared" si="0"/>
        <v>0.175</v>
      </c>
      <c r="G17" s="51">
        <f>E17-'[2]ноябрь'!E17</f>
        <v>0.0020000000000000018</v>
      </c>
    </row>
    <row r="18" spans="1:7" ht="26.25" thickBot="1">
      <c r="A18" s="58"/>
      <c r="B18" s="4" t="s">
        <v>30</v>
      </c>
      <c r="C18" s="5" t="s">
        <v>11</v>
      </c>
      <c r="D18" s="6">
        <v>0.45</v>
      </c>
      <c r="E18" s="9">
        <v>0.267</v>
      </c>
      <c r="F18" s="18">
        <f t="shared" si="0"/>
        <v>0.183</v>
      </c>
      <c r="G18" s="51">
        <f>E18-'[2]ноябрь'!E18</f>
        <v>-0.0030000000000000027</v>
      </c>
    </row>
    <row r="19" spans="1:7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0.504</v>
      </c>
      <c r="F19" s="18">
        <f t="shared" si="0"/>
        <v>1.496</v>
      </c>
      <c r="G19" s="51">
        <f>E19-'[2]ноябрь'!E19</f>
        <v>-0.08099999999999996</v>
      </c>
    </row>
    <row r="20" spans="1:7" ht="26.25" thickBot="1">
      <c r="A20" s="59"/>
      <c r="B20" s="4" t="s">
        <v>26</v>
      </c>
      <c r="C20" s="5" t="s">
        <v>11</v>
      </c>
      <c r="D20" s="6">
        <v>2</v>
      </c>
      <c r="E20" s="1">
        <v>1.355</v>
      </c>
      <c r="F20" s="18">
        <f>D20-E20</f>
        <v>0.645</v>
      </c>
      <c r="G20" s="51">
        <f>E20-'[2]ноябрь'!E20</f>
        <v>0.05800000000000005</v>
      </c>
    </row>
    <row r="21" spans="1:7" ht="26.25" thickBot="1">
      <c r="A21" s="59"/>
      <c r="B21" s="4" t="s">
        <v>31</v>
      </c>
      <c r="C21" s="5" t="s">
        <v>11</v>
      </c>
      <c r="D21" s="6">
        <v>0.075</v>
      </c>
      <c r="E21" s="9">
        <v>0.042</v>
      </c>
      <c r="F21" s="18">
        <f>D21-E21</f>
        <v>0.032999999999999995</v>
      </c>
      <c r="G21" s="51">
        <f>E21-'[2]ноябрь'!E21</f>
        <v>0.006000000000000005</v>
      </c>
    </row>
    <row r="22" spans="1:7" ht="26.25" thickBot="1">
      <c r="A22" s="58"/>
      <c r="B22" s="4" t="s">
        <v>32</v>
      </c>
      <c r="C22" s="5" t="s">
        <v>11</v>
      </c>
      <c r="D22" s="6">
        <v>0.075</v>
      </c>
      <c r="E22" s="9">
        <v>0.014</v>
      </c>
      <c r="F22" s="18">
        <f>D22-E22</f>
        <v>0.061</v>
      </c>
      <c r="G22" s="51">
        <f>E22-'[2]ноябрь'!E22</f>
        <v>0</v>
      </c>
    </row>
    <row r="23" spans="1:7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0.004</v>
      </c>
      <c r="F23" s="18">
        <f t="shared" si="0"/>
        <v>1.046</v>
      </c>
      <c r="G23" s="51">
        <f>E23-'[2]ноябрь'!E23</f>
        <v>0</v>
      </c>
    </row>
    <row r="24" spans="1:7" ht="26.25" thickBot="1">
      <c r="A24" s="58"/>
      <c r="B24" s="4" t="s">
        <v>29</v>
      </c>
      <c r="C24" s="5" t="s">
        <v>11</v>
      </c>
      <c r="D24" s="6">
        <v>1.05</v>
      </c>
      <c r="E24" s="9">
        <v>0.092</v>
      </c>
      <c r="F24" s="18">
        <f t="shared" si="0"/>
        <v>0.9580000000000001</v>
      </c>
      <c r="G24" s="51">
        <f>E24-'[2]ноябрь'!E24</f>
        <v>-0.0010000000000000009</v>
      </c>
    </row>
    <row r="25" spans="1:7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1.278</v>
      </c>
      <c r="F25" s="18">
        <f t="shared" si="0"/>
        <v>-0.028000000000000025</v>
      </c>
      <c r="G25" s="51">
        <f>E25-'[2]ноябрь'!E25</f>
        <v>-0.004999999999999893</v>
      </c>
    </row>
    <row r="26" spans="1:7" ht="26.25" thickBot="1">
      <c r="A26" s="62"/>
      <c r="B26" s="7" t="s">
        <v>34</v>
      </c>
      <c r="C26" s="5" t="s">
        <v>11</v>
      </c>
      <c r="D26" s="6">
        <v>1.25</v>
      </c>
      <c r="E26" s="9">
        <v>1.173</v>
      </c>
      <c r="F26" s="18">
        <f t="shared" si="0"/>
        <v>0.07699999999999996</v>
      </c>
      <c r="G26" s="51">
        <f>E26-'[2]ноябрь'!E26</f>
        <v>-0.038000000000000034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</v>
      </c>
      <c r="F27" s="18">
        <f>D27-E27</f>
        <v>1.7425</v>
      </c>
      <c r="G27" s="51">
        <f>E27-'[2]ноябрь'!E27</f>
        <v>-0.001</v>
      </c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0.074</v>
      </c>
      <c r="F28" s="18">
        <f>D28-E28</f>
        <v>1.6684999999999999</v>
      </c>
      <c r="G28" s="51">
        <f>E28-'[2]ноябрь'!E28</f>
        <v>0.0030000000000000027</v>
      </c>
      <c r="H28" s="29"/>
      <c r="I28" s="29"/>
      <c r="J28" s="29"/>
      <c r="K28" s="29"/>
      <c r="L28" s="29"/>
      <c r="M28" s="29"/>
    </row>
    <row r="29" spans="1:7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15.158999999999999</v>
      </c>
      <c r="F29" s="17">
        <f>D29-E29</f>
        <v>19.476</v>
      </c>
      <c r="G29" s="51">
        <f>E29-'[2]ноябрь'!E29</f>
        <v>0.6640000000000015</v>
      </c>
    </row>
    <row r="30" spans="1:7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0.293</v>
      </c>
      <c r="F30" s="17">
        <f>D30-E30</f>
        <v>3.027</v>
      </c>
      <c r="G30" s="51">
        <f>E30-'[2]ноябрь'!E30</f>
        <v>0.007000000000000006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15.451999999999998</v>
      </c>
      <c r="F31" s="18">
        <f>D31-E31</f>
        <v>22.503</v>
      </c>
      <c r="G31" s="51">
        <f>E31-'[2]ноябрь'!E31</f>
        <v>0.6710000000000012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7.28125" style="41" customWidth="1"/>
    <col min="2" max="2" width="31.140625" style="41" customWidth="1"/>
    <col min="3" max="3" width="15.140625" style="41" customWidth="1"/>
    <col min="4" max="4" width="27.28125" style="41" customWidth="1"/>
    <col min="5" max="5" width="30.57421875" style="41" hidden="1" customWidth="1"/>
    <col min="6" max="6" width="26.57421875" style="41" customWidth="1"/>
    <col min="7" max="13" width="9.140625" style="41" customWidth="1"/>
    <col min="14" max="16384" width="9.140625" style="40" customWidth="1"/>
  </cols>
  <sheetData>
    <row r="1" spans="1:14" ht="72" customHeight="1">
      <c r="A1" s="68" t="s">
        <v>65</v>
      </c>
      <c r="B1" s="68"/>
      <c r="C1" s="68"/>
      <c r="D1" s="68"/>
      <c r="E1" s="68"/>
      <c r="F1" s="68"/>
      <c r="G1" s="39"/>
      <c r="H1" s="39"/>
      <c r="I1" s="39"/>
      <c r="J1" s="39"/>
      <c r="K1" s="39"/>
      <c r="L1" s="39"/>
      <c r="M1" s="39"/>
      <c r="N1" s="39"/>
    </row>
    <row r="2" spans="1:14" ht="12.75">
      <c r="A2" s="69"/>
      <c r="B2" s="69"/>
      <c r="C2" s="69"/>
      <c r="D2" s="69"/>
      <c r="E2" s="69"/>
      <c r="F2" s="69"/>
      <c r="G2" s="39"/>
      <c r="H2" s="39"/>
      <c r="I2" s="39"/>
      <c r="J2" s="39"/>
      <c r="K2" s="39"/>
      <c r="L2" s="39"/>
      <c r="M2" s="39"/>
      <c r="N2" s="39"/>
    </row>
    <row r="3" ht="13.5" thickBot="1"/>
    <row r="4" spans="1:6" ht="68.25" customHeight="1" thickBot="1">
      <c r="A4" s="72" t="s">
        <v>3</v>
      </c>
      <c r="B4" s="74" t="s">
        <v>4</v>
      </c>
      <c r="C4" s="74" t="s">
        <v>5</v>
      </c>
      <c r="D4" s="42" t="s">
        <v>51</v>
      </c>
      <c r="E4" s="42" t="s">
        <v>7</v>
      </c>
      <c r="F4" s="42" t="s">
        <v>52</v>
      </c>
    </row>
    <row r="5" spans="1:6" ht="18" customHeight="1" thickBot="1">
      <c r="A5" s="73"/>
      <c r="B5" s="75"/>
      <c r="C5" s="75"/>
      <c r="D5" s="43" t="s">
        <v>9</v>
      </c>
      <c r="E5" s="43" t="s">
        <v>9</v>
      </c>
      <c r="F5" s="42" t="s">
        <v>9</v>
      </c>
    </row>
    <row r="6" spans="1:13" s="3" customFormat="1" ht="13.5" thickBot="1">
      <c r="A6" s="57" t="s">
        <v>10</v>
      </c>
      <c r="B6" s="16" t="s">
        <v>21</v>
      </c>
      <c r="C6" s="16" t="s">
        <v>11</v>
      </c>
      <c r="D6" s="17">
        <f>(октябрь!D10+ноябрь!D10+декабрь!D10)/3</f>
        <v>10.75</v>
      </c>
      <c r="E6" s="17">
        <f>(октябрь!E10+ноябрь!E10+декабрь!E10)/3</f>
        <v>4.16</v>
      </c>
      <c r="F6" s="18">
        <f>D6-E6</f>
        <v>6.59</v>
      </c>
      <c r="G6" s="2"/>
      <c r="H6" s="2"/>
      <c r="I6" s="2"/>
      <c r="J6" s="2"/>
      <c r="K6" s="2"/>
      <c r="L6" s="2"/>
      <c r="M6" s="2"/>
    </row>
    <row r="7" spans="1:13" s="3" customFormat="1" ht="13.5" thickBot="1">
      <c r="A7" s="58"/>
      <c r="B7" s="16" t="s">
        <v>22</v>
      </c>
      <c r="C7" s="16" t="s">
        <v>11</v>
      </c>
      <c r="D7" s="17">
        <f>(октябрь!D11+ноябрь!D11+декабрь!D11)/3</f>
        <v>10.75</v>
      </c>
      <c r="E7" s="17">
        <f>(октябрь!E11+ноябрь!E11+декабрь!E11)/3</f>
        <v>5.541666666666667</v>
      </c>
      <c r="F7" s="18">
        <f>D7-E7</f>
        <v>5.208333333333333</v>
      </c>
      <c r="G7" s="2"/>
      <c r="H7" s="2"/>
      <c r="I7" s="2"/>
      <c r="J7" s="2"/>
      <c r="K7" s="2"/>
      <c r="L7" s="2"/>
      <c r="M7" s="2"/>
    </row>
    <row r="8" spans="1:13" s="3" customFormat="1" ht="26.25" thickBot="1">
      <c r="A8" s="57" t="s">
        <v>16</v>
      </c>
      <c r="B8" s="19" t="s">
        <v>19</v>
      </c>
      <c r="C8" s="5" t="s">
        <v>18</v>
      </c>
      <c r="D8" s="17">
        <f>(октябрь!D12+ноябрь!D12+декабрь!D12)/3</f>
        <v>0.25</v>
      </c>
      <c r="E8" s="17">
        <f>(октябрь!E12+ноябрь!E12+декабрь!E12)/3</f>
        <v>0.107</v>
      </c>
      <c r="F8" s="18">
        <f aca="true" t="shared" si="0" ref="F8:F22">D8-E8</f>
        <v>0.14300000000000002</v>
      </c>
      <c r="G8" s="2"/>
      <c r="H8" s="2"/>
      <c r="I8" s="2"/>
      <c r="J8" s="2"/>
      <c r="K8" s="2"/>
      <c r="L8" s="2"/>
      <c r="M8" s="2"/>
    </row>
    <row r="9" spans="1:13" s="3" customFormat="1" ht="26.25" thickBot="1">
      <c r="A9" s="58"/>
      <c r="B9" s="19" t="s">
        <v>20</v>
      </c>
      <c r="C9" s="5" t="s">
        <v>18</v>
      </c>
      <c r="D9" s="17">
        <f>(октябрь!D13+ноябрь!D13+декабрь!D13)/3</f>
        <v>0.25</v>
      </c>
      <c r="E9" s="17">
        <f>(октябрь!E13+ноябрь!E13+декабрь!E13)/3</f>
        <v>0.044333333333333336</v>
      </c>
      <c r="F9" s="18">
        <f t="shared" si="0"/>
        <v>0.20566666666666666</v>
      </c>
      <c r="G9" s="2"/>
      <c r="H9" s="2"/>
      <c r="I9" s="2"/>
      <c r="J9" s="2"/>
      <c r="K9" s="2"/>
      <c r="L9" s="2"/>
      <c r="M9" s="2"/>
    </row>
    <row r="10" spans="1:13" s="3" customFormat="1" ht="26.25" thickBot="1">
      <c r="A10" s="15" t="s">
        <v>17</v>
      </c>
      <c r="B10" s="4" t="s">
        <v>41</v>
      </c>
      <c r="C10" s="5" t="s">
        <v>18</v>
      </c>
      <c r="D10" s="17">
        <f>(октябрь!D14+ноябрь!D14+декабрь!D14)/3</f>
        <v>0.32</v>
      </c>
      <c r="E10" s="17">
        <f>(октябрь!E14+ноябрь!E14+декабрь!E14)/3</f>
        <v>0.020666666666666667</v>
      </c>
      <c r="F10" s="18">
        <f t="shared" si="0"/>
        <v>0.29933333333333334</v>
      </c>
      <c r="G10" s="2"/>
      <c r="H10" s="2"/>
      <c r="I10" s="2"/>
      <c r="J10" s="2"/>
      <c r="K10" s="2"/>
      <c r="L10" s="2"/>
      <c r="M10" s="2"/>
    </row>
    <row r="11" spans="1:13" s="21" customFormat="1" ht="26.25" thickBot="1">
      <c r="A11" s="57" t="s">
        <v>37</v>
      </c>
      <c r="B11" s="20" t="s">
        <v>35</v>
      </c>
      <c r="C11" s="5" t="s">
        <v>18</v>
      </c>
      <c r="D11" s="17">
        <f>(октябрь!D15+ноябрь!D15+декабрь!D15)/3</f>
        <v>1.25</v>
      </c>
      <c r="E11" s="17">
        <f>(октябрь!E15+ноябрь!E15+декабрь!E15)/3</f>
        <v>0.05533333333333334</v>
      </c>
      <c r="F11" s="18">
        <f t="shared" si="0"/>
        <v>1.1946666666666668</v>
      </c>
      <c r="G11" s="2"/>
      <c r="H11" s="2"/>
      <c r="I11" s="2"/>
      <c r="J11" s="2"/>
      <c r="K11" s="2"/>
      <c r="L11" s="2"/>
      <c r="M11" s="2"/>
    </row>
    <row r="12" spans="1:13" s="21" customFormat="1" ht="26.25" thickBot="1">
      <c r="A12" s="58"/>
      <c r="B12" s="20" t="s">
        <v>36</v>
      </c>
      <c r="C12" s="5" t="s">
        <v>18</v>
      </c>
      <c r="D12" s="17">
        <f>(октябрь!D16+ноябрь!D16+декабрь!D16)/3</f>
        <v>1.25</v>
      </c>
      <c r="E12" s="17">
        <f>(октябрь!E16+ноябрь!E16+декабрь!E16)/3</f>
        <v>0.05466666666666667</v>
      </c>
      <c r="F12" s="18">
        <f t="shared" si="0"/>
        <v>1.1953333333333334</v>
      </c>
      <c r="G12" s="2"/>
      <c r="H12" s="2"/>
      <c r="I12" s="2"/>
      <c r="J12" s="2"/>
      <c r="K12" s="2"/>
      <c r="L12" s="2"/>
      <c r="M12" s="2"/>
    </row>
    <row r="13" spans="1:13" s="3" customFormat="1" ht="26.25" thickBot="1">
      <c r="A13" s="57" t="s">
        <v>38</v>
      </c>
      <c r="B13" s="4" t="s">
        <v>23</v>
      </c>
      <c r="C13" s="5" t="s">
        <v>11</v>
      </c>
      <c r="D13" s="17">
        <f>(октябрь!D17+ноябрь!D17+декабрь!D17)/3</f>
        <v>0.45</v>
      </c>
      <c r="E13" s="17">
        <f>(октябрь!E17+ноябрь!E17+декабрь!E17)/3</f>
        <v>0.268</v>
      </c>
      <c r="F13" s="18">
        <f t="shared" si="0"/>
        <v>0.182</v>
      </c>
      <c r="G13" s="2"/>
      <c r="H13" s="2"/>
      <c r="I13" s="2"/>
      <c r="J13" s="2"/>
      <c r="K13" s="2"/>
      <c r="L13" s="2"/>
      <c r="M13" s="2"/>
    </row>
    <row r="14" spans="1:13" s="3" customFormat="1" ht="26.25" thickBot="1">
      <c r="A14" s="58"/>
      <c r="B14" s="4" t="s">
        <v>30</v>
      </c>
      <c r="C14" s="5" t="s">
        <v>11</v>
      </c>
      <c r="D14" s="17">
        <f>(октябрь!D18+ноябрь!D18+декабрь!D18)/3</f>
        <v>0.45</v>
      </c>
      <c r="E14" s="17">
        <f>(октябрь!E18+ноябрь!E18+декабрь!E18)/3</f>
        <v>0.25866666666666666</v>
      </c>
      <c r="F14" s="18">
        <f t="shared" si="0"/>
        <v>0.19133333333333336</v>
      </c>
      <c r="G14" s="2"/>
      <c r="H14" s="2"/>
      <c r="I14" s="2"/>
      <c r="J14" s="2"/>
      <c r="K14" s="2"/>
      <c r="L14" s="2"/>
      <c r="M14" s="2"/>
    </row>
    <row r="15" spans="1:13" s="3" customFormat="1" ht="26.25" thickBot="1">
      <c r="A15" s="57" t="s">
        <v>39</v>
      </c>
      <c r="B15" s="4" t="s">
        <v>25</v>
      </c>
      <c r="C15" s="5" t="s">
        <v>11</v>
      </c>
      <c r="D15" s="17">
        <f>(октябрь!D19+ноябрь!D19+декабрь!D19)/3</f>
        <v>2</v>
      </c>
      <c r="E15" s="17">
        <f>(октябрь!E19+ноябрь!E19+декабрь!E19)/3</f>
        <v>0.5283333333333333</v>
      </c>
      <c r="F15" s="18">
        <f t="shared" si="0"/>
        <v>1.4716666666666667</v>
      </c>
      <c r="G15" s="2"/>
      <c r="H15" s="2"/>
      <c r="I15" s="2"/>
      <c r="J15" s="2"/>
      <c r="K15" s="2"/>
      <c r="L15" s="2"/>
      <c r="M15" s="2"/>
    </row>
    <row r="16" spans="1:13" s="3" customFormat="1" ht="26.25" thickBot="1">
      <c r="A16" s="59"/>
      <c r="B16" s="4" t="s">
        <v>26</v>
      </c>
      <c r="C16" s="5" t="s">
        <v>11</v>
      </c>
      <c r="D16" s="17">
        <f>(октябрь!D20+ноябрь!D20+декабрь!D20)/3</f>
        <v>2</v>
      </c>
      <c r="E16" s="17">
        <f>(октябрь!E20+ноябрь!E20+декабрь!E20)/3</f>
        <v>1.272</v>
      </c>
      <c r="F16" s="18">
        <f>D16-E16</f>
        <v>0.728</v>
      </c>
      <c r="G16" s="2"/>
      <c r="H16" s="2"/>
      <c r="I16" s="2"/>
      <c r="J16" s="2"/>
      <c r="K16" s="2"/>
      <c r="L16" s="2"/>
      <c r="M16" s="2"/>
    </row>
    <row r="17" spans="1:13" s="3" customFormat="1" ht="26.25" thickBot="1">
      <c r="A17" s="59"/>
      <c r="B17" s="4" t="s">
        <v>31</v>
      </c>
      <c r="C17" s="5" t="s">
        <v>11</v>
      </c>
      <c r="D17" s="17">
        <f>(октябрь!D21+ноябрь!D21+декабрь!D21)/3</f>
        <v>0.075</v>
      </c>
      <c r="E17" s="17">
        <f>(октябрь!E21+ноябрь!E21+декабрь!E21)/3</f>
        <v>0.03866666666666666</v>
      </c>
      <c r="F17" s="18">
        <f>D17-E17</f>
        <v>0.036333333333333336</v>
      </c>
      <c r="G17" s="2"/>
      <c r="H17" s="2"/>
      <c r="I17" s="2"/>
      <c r="J17" s="2"/>
      <c r="K17" s="2"/>
      <c r="L17" s="2"/>
      <c r="M17" s="2"/>
    </row>
    <row r="18" spans="1:13" s="3" customFormat="1" ht="26.25" thickBot="1">
      <c r="A18" s="58"/>
      <c r="B18" s="4" t="s">
        <v>32</v>
      </c>
      <c r="C18" s="5" t="s">
        <v>11</v>
      </c>
      <c r="D18" s="17">
        <f>(октябрь!D22+ноябрь!D22+декабрь!D22)/3</f>
        <v>0.075</v>
      </c>
      <c r="E18" s="17">
        <f>(октябрь!E22+ноябрь!E22+декабрь!E22)/3</f>
        <v>0.013666666666666667</v>
      </c>
      <c r="F18" s="18">
        <f>D18-E18</f>
        <v>0.06133333333333333</v>
      </c>
      <c r="G18" s="2"/>
      <c r="H18" s="2"/>
      <c r="I18" s="2"/>
      <c r="J18" s="2"/>
      <c r="K18" s="2"/>
      <c r="L18" s="2"/>
      <c r="M18" s="2"/>
    </row>
    <row r="19" spans="1:13" s="3" customFormat="1" ht="26.25" thickBot="1">
      <c r="A19" s="57" t="s">
        <v>24</v>
      </c>
      <c r="B19" s="4" t="s">
        <v>28</v>
      </c>
      <c r="C19" s="5" t="s">
        <v>11</v>
      </c>
      <c r="D19" s="17">
        <f>(октябрь!D23+ноябрь!D23+декабрь!D23)/3</f>
        <v>1.05</v>
      </c>
      <c r="E19" s="17">
        <f>(октябрь!E23+ноябрь!E23+декабрь!E23)/3</f>
        <v>0.0036666666666666666</v>
      </c>
      <c r="F19" s="18">
        <f t="shared" si="0"/>
        <v>1.0463333333333333</v>
      </c>
      <c r="G19" s="2"/>
      <c r="H19" s="2"/>
      <c r="I19" s="2"/>
      <c r="J19" s="2"/>
      <c r="K19" s="2"/>
      <c r="L19" s="2"/>
      <c r="M19" s="2"/>
    </row>
    <row r="20" spans="1:13" s="3" customFormat="1" ht="26.25" thickBot="1">
      <c r="A20" s="58"/>
      <c r="B20" s="4" t="s">
        <v>29</v>
      </c>
      <c r="C20" s="5" t="s">
        <v>11</v>
      </c>
      <c r="D20" s="17">
        <f>(октябрь!D24+ноябрь!D24+декабрь!D24)/3</f>
        <v>1.05</v>
      </c>
      <c r="E20" s="17">
        <f>(октябрь!E24+ноябрь!E24+декабрь!E24)/3</f>
        <v>0.09100000000000001</v>
      </c>
      <c r="F20" s="18">
        <f t="shared" si="0"/>
        <v>0.9590000000000001</v>
      </c>
      <c r="G20" s="2"/>
      <c r="H20" s="2"/>
      <c r="I20" s="2"/>
      <c r="J20" s="2"/>
      <c r="K20" s="2"/>
      <c r="L20" s="2"/>
      <c r="M20" s="2"/>
    </row>
    <row r="21" spans="1:13" s="3" customFormat="1" ht="26.25" thickBot="1">
      <c r="A21" s="61" t="s">
        <v>27</v>
      </c>
      <c r="B21" s="48" t="s">
        <v>33</v>
      </c>
      <c r="C21" s="5" t="s">
        <v>11</v>
      </c>
      <c r="D21" s="17">
        <f>(октябрь!D25+ноябрь!D25+декабрь!D25)/3</f>
        <v>1.25</v>
      </c>
      <c r="E21" s="17">
        <f>(октябрь!E25+ноябрь!E25+декабрь!E25)/3</f>
        <v>1.2513333333333334</v>
      </c>
      <c r="F21" s="18">
        <f t="shared" si="0"/>
        <v>-0.0013333333333334085</v>
      </c>
      <c r="G21" s="2"/>
      <c r="H21" s="2"/>
      <c r="I21" s="2"/>
      <c r="J21" s="2"/>
      <c r="K21" s="2"/>
      <c r="L21" s="2"/>
      <c r="M21" s="2"/>
    </row>
    <row r="22" spans="1:13" s="3" customFormat="1" ht="26.25" thickBot="1">
      <c r="A22" s="62"/>
      <c r="B22" s="49" t="s">
        <v>34</v>
      </c>
      <c r="C22" s="5" t="s">
        <v>11</v>
      </c>
      <c r="D22" s="17">
        <f>(октябрь!D26+ноябрь!D26+декабрь!D26)/3</f>
        <v>1.25</v>
      </c>
      <c r="E22" s="17">
        <f>(октябрь!E26+ноябрь!E26+декабрь!E26)/3</f>
        <v>1.1003333333333334</v>
      </c>
      <c r="F22" s="18">
        <f t="shared" si="0"/>
        <v>0.14966666666666661</v>
      </c>
      <c r="G22" s="2"/>
      <c r="H22" s="2"/>
      <c r="I22" s="2"/>
      <c r="J22" s="2"/>
      <c r="K22" s="2"/>
      <c r="L22" s="2"/>
      <c r="M22" s="2"/>
    </row>
    <row r="23" spans="1:13" s="28" customFormat="1" ht="26.25" thickBot="1">
      <c r="A23" s="71" t="s">
        <v>40</v>
      </c>
      <c r="B23" s="31" t="s">
        <v>44</v>
      </c>
      <c r="C23" s="44" t="s">
        <v>11</v>
      </c>
      <c r="D23" s="17">
        <f>(октябрь!D27+ноябрь!D27+декабрь!D27)/3</f>
        <v>1.7425</v>
      </c>
      <c r="E23" s="17">
        <f>(октябрь!E27+ноябрь!E27+декабрь!E27)/3</f>
        <v>0.013666666666666667</v>
      </c>
      <c r="F23" s="47">
        <f>D23-E23</f>
        <v>1.7288333333333332</v>
      </c>
      <c r="G23" s="29"/>
      <c r="H23" s="29"/>
      <c r="I23" s="29"/>
      <c r="J23" s="29"/>
      <c r="K23" s="29"/>
      <c r="L23" s="29"/>
      <c r="M23" s="29"/>
    </row>
    <row r="24" spans="1:13" s="28" customFormat="1" ht="26.25" thickBot="1">
      <c r="A24" s="64"/>
      <c r="B24" s="31" t="s">
        <v>45</v>
      </c>
      <c r="C24" s="30" t="s">
        <v>11</v>
      </c>
      <c r="D24" s="17">
        <f>(октябрь!D28+ноябрь!D28+декабрь!D28)/3</f>
        <v>1.7425</v>
      </c>
      <c r="E24" s="17">
        <f>(октябрь!E28+ноябрь!E28+декабрь!E28)/3</f>
        <v>0.056666666666666664</v>
      </c>
      <c r="F24" s="18">
        <f>D24-E24</f>
        <v>1.6858333333333333</v>
      </c>
      <c r="G24" s="29"/>
      <c r="H24" s="29"/>
      <c r="I24" s="29"/>
      <c r="J24" s="29"/>
      <c r="K24" s="29"/>
      <c r="L24" s="29"/>
      <c r="M24" s="29"/>
    </row>
    <row r="25" spans="1:13" s="3" customFormat="1" ht="13.5" thickBot="1">
      <c r="A25" s="65" t="s">
        <v>12</v>
      </c>
      <c r="B25" s="66"/>
      <c r="C25" s="16" t="s">
        <v>11</v>
      </c>
      <c r="D25" s="17">
        <f>SUM(D6:D7,D13:D24,)</f>
        <v>34.635</v>
      </c>
      <c r="E25" s="17">
        <f>SUM(E6:E7,E13:E24)</f>
        <v>14.597666666666667</v>
      </c>
      <c r="F25" s="17">
        <f>D25-E25</f>
        <v>20.03733333333333</v>
      </c>
      <c r="G25" s="2"/>
      <c r="H25" s="2"/>
      <c r="I25" s="2"/>
      <c r="J25" s="2"/>
      <c r="K25" s="2"/>
      <c r="L25" s="2"/>
      <c r="M25" s="2"/>
    </row>
    <row r="26" spans="1:13" s="3" customFormat="1" ht="13.5" thickBot="1">
      <c r="A26" s="65" t="s">
        <v>12</v>
      </c>
      <c r="B26" s="66"/>
      <c r="C26" s="23" t="s">
        <v>18</v>
      </c>
      <c r="D26" s="17">
        <f>SUM(D8:D12)</f>
        <v>3.3200000000000003</v>
      </c>
      <c r="E26" s="17">
        <f>SUM(E8:E12)</f>
        <v>0.28200000000000003</v>
      </c>
      <c r="F26" s="17">
        <f>D26-E26</f>
        <v>3.0380000000000003</v>
      </c>
      <c r="G26" s="2"/>
      <c r="H26" s="2"/>
      <c r="I26" s="2"/>
      <c r="J26" s="2"/>
      <c r="K26" s="2"/>
      <c r="L26" s="2"/>
      <c r="M26" s="2"/>
    </row>
    <row r="27" spans="1:14" s="2" customFormat="1" ht="13.5" thickBot="1">
      <c r="A27" s="65" t="s">
        <v>12</v>
      </c>
      <c r="B27" s="67"/>
      <c r="C27" s="16"/>
      <c r="D27" s="17">
        <f>D25+D26</f>
        <v>37.955</v>
      </c>
      <c r="E27" s="17">
        <f>E25+E26</f>
        <v>14.879666666666667</v>
      </c>
      <c r="F27" s="18">
        <f>D27-E27</f>
        <v>23.075333333333333</v>
      </c>
      <c r="N27" s="3"/>
    </row>
    <row r="28" spans="12:14" ht="12.75">
      <c r="L28" s="70"/>
      <c r="M28" s="70"/>
      <c r="N28" s="70"/>
    </row>
    <row r="29" ht="12.75">
      <c r="A29" s="45"/>
    </row>
    <row r="30" ht="12.75">
      <c r="A30" s="45"/>
    </row>
    <row r="31" ht="12.75">
      <c r="A31" s="45"/>
    </row>
  </sheetData>
  <sheetProtection/>
  <mergeCells count="17">
    <mergeCell ref="A23:A24"/>
    <mergeCell ref="A25:B25"/>
    <mergeCell ref="A26:B26"/>
    <mergeCell ref="A27:B27"/>
    <mergeCell ref="L28:N28"/>
    <mergeCell ref="A8:A9"/>
    <mergeCell ref="A11:A12"/>
    <mergeCell ref="A13:A14"/>
    <mergeCell ref="A15:A18"/>
    <mergeCell ref="A19:A20"/>
    <mergeCell ref="A21:A22"/>
    <mergeCell ref="A1:F1"/>
    <mergeCell ref="A2:F2"/>
    <mergeCell ref="A4:A5"/>
    <mergeCell ref="B4:B5"/>
    <mergeCell ref="C4:C5"/>
    <mergeCell ref="A6:A7"/>
  </mergeCells>
  <conditionalFormatting sqref="F6:F2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48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6.808</v>
      </c>
      <c r="F10" s="18">
        <f>D10-E10</f>
        <v>3.942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4.579</v>
      </c>
      <c r="F11" s="18">
        <f>D11-E11</f>
        <v>6.171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0.137</v>
      </c>
      <c r="F12" s="18">
        <f aca="true" t="shared" si="0" ref="F12:F26">D12-E12</f>
        <v>0.11299999999999999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0.001</v>
      </c>
      <c r="F13" s="18">
        <f t="shared" si="0"/>
        <v>0.249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0.022</v>
      </c>
      <c r="F14" s="18">
        <f t="shared" si="0"/>
        <v>0.298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0.062</v>
      </c>
      <c r="F15" s="18">
        <f t="shared" si="0"/>
        <v>1.188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0.031</v>
      </c>
      <c r="F16" s="18">
        <f t="shared" si="0"/>
        <v>1.219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0.285</v>
      </c>
      <c r="F17" s="18">
        <f t="shared" si="0"/>
        <v>0.16500000000000004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0.247</v>
      </c>
      <c r="F18" s="18">
        <f t="shared" si="0"/>
        <v>0.203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0.946</v>
      </c>
      <c r="F19" s="18">
        <f t="shared" si="0"/>
        <v>1.054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0.958</v>
      </c>
      <c r="F20" s="18">
        <f>D20-E20</f>
        <v>1.042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0.04</v>
      </c>
      <c r="F21" s="18">
        <f>D21-E21</f>
        <v>0.034999999999999996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0.014</v>
      </c>
      <c r="F22" s="18">
        <f>D22-E22</f>
        <v>0.061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0.004</v>
      </c>
      <c r="F23" s="18">
        <f t="shared" si="0"/>
        <v>1.046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0.087</v>
      </c>
      <c r="F24" s="18">
        <f t="shared" si="0"/>
        <v>0.9630000000000001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1.275</v>
      </c>
      <c r="F25" s="18">
        <f t="shared" si="0"/>
        <v>-0.02499999999999991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0.968</v>
      </c>
      <c r="F26" s="18">
        <f t="shared" si="0"/>
        <v>0.28200000000000003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0.001</v>
      </c>
      <c r="F27" s="18">
        <f>D27-E27</f>
        <v>1.7415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0.071</v>
      </c>
      <c r="F28" s="18">
        <f>D28-E28</f>
        <v>1.6715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16.283</v>
      </c>
      <c r="F29" s="17">
        <f>D29-E29</f>
        <v>18.351999999999997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0.253</v>
      </c>
      <c r="F30" s="17">
        <f>D30-E30</f>
        <v>3.067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16.536</v>
      </c>
      <c r="F31" s="18">
        <f>D31-E31</f>
        <v>21.418999999999997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21">
      <selection activeCell="C34" sqref="C34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50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5.14</v>
      </c>
      <c r="F10" s="18">
        <f>D10-E10</f>
        <v>5.61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5.226</v>
      </c>
      <c r="F11" s="18">
        <f>D11-E11</f>
        <v>5.524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0.146</v>
      </c>
      <c r="F12" s="18">
        <f aca="true" t="shared" si="0" ref="F12:F26">D12-E12</f>
        <v>0.10400000000000001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0.001</v>
      </c>
      <c r="F13" s="18">
        <f t="shared" si="0"/>
        <v>0.249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0.025</v>
      </c>
      <c r="F14" s="18">
        <f t="shared" si="0"/>
        <v>0.295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0.057</v>
      </c>
      <c r="F15" s="18">
        <f t="shared" si="0"/>
        <v>1.193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0.037</v>
      </c>
      <c r="F16" s="18">
        <f t="shared" si="0"/>
        <v>1.213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0.247</v>
      </c>
      <c r="F17" s="18">
        <f t="shared" si="0"/>
        <v>0.203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0.233</v>
      </c>
      <c r="F18" s="18">
        <f t="shared" si="0"/>
        <v>0.217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0.842</v>
      </c>
      <c r="F19" s="18">
        <f t="shared" si="0"/>
        <v>1.158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0.896</v>
      </c>
      <c r="F20" s="18">
        <f>D20-E20</f>
        <v>1.104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0.036</v>
      </c>
      <c r="F21" s="18">
        <f>D21-E21</f>
        <v>0.039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0.013</v>
      </c>
      <c r="F22" s="18">
        <f>D22-E22</f>
        <v>0.062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0.004</v>
      </c>
      <c r="F23" s="18">
        <f t="shared" si="0"/>
        <v>1.046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0.081</v>
      </c>
      <c r="F24" s="18">
        <f t="shared" si="0"/>
        <v>0.9690000000000001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1.308</v>
      </c>
      <c r="F25" s="18">
        <f t="shared" si="0"/>
        <v>-0.05800000000000005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0.973</v>
      </c>
      <c r="F26" s="18">
        <f t="shared" si="0"/>
        <v>0.277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0.001</v>
      </c>
      <c r="F27" s="18">
        <f>D27-E27</f>
        <v>1.7415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0.061</v>
      </c>
      <c r="F28" s="18">
        <f>D28-E28</f>
        <v>1.6815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15.061</v>
      </c>
      <c r="F29" s="17">
        <f>D29-E29</f>
        <v>19.573999999999998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0.26599999999999996</v>
      </c>
      <c r="F30" s="17">
        <f>D30-E30</f>
        <v>3.0540000000000003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15.327</v>
      </c>
      <c r="F31" s="18">
        <f>D31-E31</f>
        <v>22.628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6">
      <selection activeCell="F21" sqref="F21"/>
    </sheetView>
  </sheetViews>
  <sheetFormatPr defaultColWidth="9.140625" defaultRowHeight="12.75"/>
  <cols>
    <col min="1" max="1" width="7.28125" style="41" customWidth="1"/>
    <col min="2" max="2" width="31.140625" style="41" customWidth="1"/>
    <col min="3" max="3" width="15.140625" style="41" customWidth="1"/>
    <col min="4" max="4" width="27.28125" style="41" customWidth="1"/>
    <col min="5" max="5" width="30.57421875" style="41" hidden="1" customWidth="1"/>
    <col min="6" max="6" width="26.57421875" style="41" customWidth="1"/>
    <col min="7" max="13" width="9.140625" style="41" customWidth="1"/>
    <col min="14" max="16384" width="9.140625" style="40" customWidth="1"/>
  </cols>
  <sheetData>
    <row r="1" spans="1:14" ht="72" customHeight="1">
      <c r="A1" s="68" t="s">
        <v>53</v>
      </c>
      <c r="B1" s="68"/>
      <c r="C1" s="68"/>
      <c r="D1" s="68"/>
      <c r="E1" s="68"/>
      <c r="F1" s="68"/>
      <c r="G1" s="39"/>
      <c r="H1" s="39"/>
      <c r="I1" s="39"/>
      <c r="J1" s="39"/>
      <c r="K1" s="39"/>
      <c r="L1" s="39"/>
      <c r="M1" s="39"/>
      <c r="N1" s="39"/>
    </row>
    <row r="2" spans="1:14" ht="12.75">
      <c r="A2" s="69"/>
      <c r="B2" s="69"/>
      <c r="C2" s="69"/>
      <c r="D2" s="69"/>
      <c r="E2" s="69"/>
      <c r="F2" s="69"/>
      <c r="G2" s="39"/>
      <c r="H2" s="39"/>
      <c r="I2" s="39"/>
      <c r="J2" s="39"/>
      <c r="K2" s="39"/>
      <c r="L2" s="39"/>
      <c r="M2" s="39"/>
      <c r="N2" s="39"/>
    </row>
    <row r="3" ht="13.5" thickBot="1"/>
    <row r="4" spans="1:6" ht="68.25" customHeight="1" thickBot="1">
      <c r="A4" s="72" t="s">
        <v>3</v>
      </c>
      <c r="B4" s="74" t="s">
        <v>4</v>
      </c>
      <c r="C4" s="74" t="s">
        <v>5</v>
      </c>
      <c r="D4" s="42" t="s">
        <v>51</v>
      </c>
      <c r="E4" s="42" t="s">
        <v>7</v>
      </c>
      <c r="F4" s="42" t="s">
        <v>52</v>
      </c>
    </row>
    <row r="5" spans="1:6" ht="18" customHeight="1" thickBot="1">
      <c r="A5" s="73"/>
      <c r="B5" s="75"/>
      <c r="C5" s="75"/>
      <c r="D5" s="43" t="s">
        <v>9</v>
      </c>
      <c r="E5" s="43" t="s">
        <v>9</v>
      </c>
      <c r="F5" s="42" t="s">
        <v>9</v>
      </c>
    </row>
    <row r="6" spans="1:13" s="3" customFormat="1" ht="13.5" thickBot="1">
      <c r="A6" s="57" t="s">
        <v>10</v>
      </c>
      <c r="B6" s="16" t="s">
        <v>21</v>
      </c>
      <c r="C6" s="16" t="s">
        <v>11</v>
      </c>
      <c r="D6" s="17">
        <f>(январь!D10+февраль!D10+март!D10)/3</f>
        <v>10.75</v>
      </c>
      <c r="E6" s="17">
        <f>(январь!E10+февраль!E10+март!E10)/3</f>
        <v>6.041666666666667</v>
      </c>
      <c r="F6" s="18">
        <f>D6-E6</f>
        <v>4.708333333333333</v>
      </c>
      <c r="G6" s="2"/>
      <c r="H6" s="2"/>
      <c r="I6" s="2"/>
      <c r="J6" s="2"/>
      <c r="K6" s="2"/>
      <c r="L6" s="2"/>
      <c r="M6" s="2"/>
    </row>
    <row r="7" spans="1:13" s="3" customFormat="1" ht="13.5" thickBot="1">
      <c r="A7" s="58"/>
      <c r="B7" s="16" t="s">
        <v>22</v>
      </c>
      <c r="C7" s="16" t="s">
        <v>11</v>
      </c>
      <c r="D7" s="17">
        <f>(январь!D11+февраль!D11+март!D11)/3</f>
        <v>10.75</v>
      </c>
      <c r="E7" s="17">
        <f>(январь!E11+февраль!E11+март!E11)/3</f>
        <v>5.0776666666666666</v>
      </c>
      <c r="F7" s="18">
        <f>D7-E7</f>
        <v>5.6723333333333334</v>
      </c>
      <c r="G7" s="2"/>
      <c r="H7" s="2"/>
      <c r="I7" s="2"/>
      <c r="J7" s="2"/>
      <c r="K7" s="2"/>
      <c r="L7" s="2"/>
      <c r="M7" s="2"/>
    </row>
    <row r="8" spans="1:13" s="3" customFormat="1" ht="26.25" thickBot="1">
      <c r="A8" s="57" t="s">
        <v>16</v>
      </c>
      <c r="B8" s="19" t="s">
        <v>19</v>
      </c>
      <c r="C8" s="5" t="s">
        <v>18</v>
      </c>
      <c r="D8" s="17">
        <f>(январь!D12+февраль!D12+март!D12)/3</f>
        <v>0.25</v>
      </c>
      <c r="E8" s="17">
        <f>(январь!E12+февраль!E12+март!E12)/3</f>
        <v>0.14433333333333334</v>
      </c>
      <c r="F8" s="18">
        <f aca="true" t="shared" si="0" ref="F8:F22">D8-E8</f>
        <v>0.10566666666666666</v>
      </c>
      <c r="G8" s="2"/>
      <c r="H8" s="2"/>
      <c r="I8" s="2"/>
      <c r="J8" s="2"/>
      <c r="K8" s="2"/>
      <c r="L8" s="2"/>
      <c r="M8" s="2"/>
    </row>
    <row r="9" spans="1:13" s="3" customFormat="1" ht="26.25" thickBot="1">
      <c r="A9" s="58"/>
      <c r="B9" s="19" t="s">
        <v>20</v>
      </c>
      <c r="C9" s="5" t="s">
        <v>18</v>
      </c>
      <c r="D9" s="17">
        <f>(январь!D13+февраль!D13+март!D13)/3</f>
        <v>0.25</v>
      </c>
      <c r="E9" s="17">
        <f>(январь!E13+февраль!E13+март!E13)/3</f>
        <v>0.001</v>
      </c>
      <c r="F9" s="18">
        <f t="shared" si="0"/>
        <v>0.249</v>
      </c>
      <c r="G9" s="2"/>
      <c r="H9" s="2"/>
      <c r="I9" s="2"/>
      <c r="J9" s="2"/>
      <c r="K9" s="2"/>
      <c r="L9" s="2"/>
      <c r="M9" s="2"/>
    </row>
    <row r="10" spans="1:13" s="3" customFormat="1" ht="26.25" thickBot="1">
      <c r="A10" s="15" t="s">
        <v>17</v>
      </c>
      <c r="B10" s="4" t="s">
        <v>41</v>
      </c>
      <c r="C10" s="5" t="s">
        <v>18</v>
      </c>
      <c r="D10" s="17">
        <f>(январь!D14+февраль!D14+март!D14)/3</f>
        <v>0.32</v>
      </c>
      <c r="E10" s="17">
        <f>(январь!E14+февраль!E14+март!E14)/3</f>
        <v>0.024333333333333335</v>
      </c>
      <c r="F10" s="18">
        <f t="shared" si="0"/>
        <v>0.2956666666666667</v>
      </c>
      <c r="G10" s="2"/>
      <c r="H10" s="2"/>
      <c r="I10" s="2"/>
      <c r="J10" s="2"/>
      <c r="K10" s="2"/>
      <c r="L10" s="2"/>
      <c r="M10" s="2"/>
    </row>
    <row r="11" spans="1:13" s="21" customFormat="1" ht="26.25" thickBot="1">
      <c r="A11" s="57" t="s">
        <v>37</v>
      </c>
      <c r="B11" s="20" t="s">
        <v>35</v>
      </c>
      <c r="C11" s="5" t="s">
        <v>18</v>
      </c>
      <c r="D11" s="17">
        <f>(январь!D15+февраль!D15+март!D15)/3</f>
        <v>1.25</v>
      </c>
      <c r="E11" s="17">
        <f>(январь!E15+февраль!E15+март!E15)/3</f>
        <v>0.06266666666666666</v>
      </c>
      <c r="F11" s="18">
        <f t="shared" si="0"/>
        <v>1.1873333333333334</v>
      </c>
      <c r="G11" s="2"/>
      <c r="H11" s="2"/>
      <c r="I11" s="2"/>
      <c r="J11" s="2"/>
      <c r="K11" s="2"/>
      <c r="L11" s="2"/>
      <c r="M11" s="2"/>
    </row>
    <row r="12" spans="1:13" s="21" customFormat="1" ht="26.25" thickBot="1">
      <c r="A12" s="58"/>
      <c r="B12" s="20" t="s">
        <v>36</v>
      </c>
      <c r="C12" s="5" t="s">
        <v>18</v>
      </c>
      <c r="D12" s="17">
        <f>(январь!D16+февраль!D16+март!D16)/3</f>
        <v>1.25</v>
      </c>
      <c r="E12" s="17">
        <f>(январь!E16+февраль!E16+март!E16)/3</f>
        <v>0.03233333333333333</v>
      </c>
      <c r="F12" s="18">
        <f t="shared" si="0"/>
        <v>1.2176666666666667</v>
      </c>
      <c r="G12" s="2"/>
      <c r="H12" s="2"/>
      <c r="I12" s="2"/>
      <c r="J12" s="2"/>
      <c r="K12" s="2"/>
      <c r="L12" s="2"/>
      <c r="M12" s="2"/>
    </row>
    <row r="13" spans="1:13" s="3" customFormat="1" ht="26.25" thickBot="1">
      <c r="A13" s="57" t="s">
        <v>38</v>
      </c>
      <c r="B13" s="4" t="s">
        <v>23</v>
      </c>
      <c r="C13" s="5" t="s">
        <v>11</v>
      </c>
      <c r="D13" s="17">
        <f>(январь!D17+февраль!D17+март!D17)/3</f>
        <v>0.45</v>
      </c>
      <c r="E13" s="17">
        <f>(январь!E17+февраль!E17+март!E17)/3</f>
        <v>0.26666666666666666</v>
      </c>
      <c r="F13" s="18">
        <f t="shared" si="0"/>
        <v>0.18333333333333335</v>
      </c>
      <c r="G13" s="2"/>
      <c r="H13" s="2"/>
      <c r="I13" s="2"/>
      <c r="J13" s="2"/>
      <c r="K13" s="2"/>
      <c r="L13" s="2"/>
      <c r="M13" s="2"/>
    </row>
    <row r="14" spans="1:13" s="3" customFormat="1" ht="26.25" thickBot="1">
      <c r="A14" s="58"/>
      <c r="B14" s="4" t="s">
        <v>30</v>
      </c>
      <c r="C14" s="5" t="s">
        <v>11</v>
      </c>
      <c r="D14" s="17">
        <f>(январь!D18+февраль!D18+март!D18)/3</f>
        <v>0.45</v>
      </c>
      <c r="E14" s="17">
        <f>(январь!E18+февраль!E18+март!E18)/3</f>
        <v>0.24266666666666667</v>
      </c>
      <c r="F14" s="18">
        <f t="shared" si="0"/>
        <v>0.20733333333333334</v>
      </c>
      <c r="G14" s="2"/>
      <c r="H14" s="2"/>
      <c r="I14" s="2"/>
      <c r="J14" s="2"/>
      <c r="K14" s="2"/>
      <c r="L14" s="2"/>
      <c r="M14" s="2"/>
    </row>
    <row r="15" spans="1:13" s="3" customFormat="1" ht="26.25" thickBot="1">
      <c r="A15" s="57" t="s">
        <v>39</v>
      </c>
      <c r="B15" s="4" t="s">
        <v>25</v>
      </c>
      <c r="C15" s="5" t="s">
        <v>11</v>
      </c>
      <c r="D15" s="17">
        <f>(январь!D19+февраль!D19+март!D19)/3</f>
        <v>2</v>
      </c>
      <c r="E15" s="17">
        <f>(январь!E19+февраль!E19+март!E19)/3</f>
        <v>0.9026666666666667</v>
      </c>
      <c r="F15" s="18">
        <f t="shared" si="0"/>
        <v>1.0973333333333333</v>
      </c>
      <c r="G15" s="2"/>
      <c r="H15" s="2"/>
      <c r="I15" s="2"/>
      <c r="J15" s="2"/>
      <c r="K15" s="2"/>
      <c r="L15" s="2"/>
      <c r="M15" s="2"/>
    </row>
    <row r="16" spans="1:13" s="3" customFormat="1" ht="26.25" thickBot="1">
      <c r="A16" s="59"/>
      <c r="B16" s="4" t="s">
        <v>26</v>
      </c>
      <c r="C16" s="5" t="s">
        <v>11</v>
      </c>
      <c r="D16" s="17">
        <f>(январь!D20+февраль!D20+март!D20)/3</f>
        <v>2</v>
      </c>
      <c r="E16" s="17">
        <f>(январь!E20+февраль!E20+март!E20)/3</f>
        <v>0.9426666666666667</v>
      </c>
      <c r="F16" s="18">
        <f>D16-E16</f>
        <v>1.0573333333333332</v>
      </c>
      <c r="G16" s="2"/>
      <c r="H16" s="2"/>
      <c r="I16" s="2"/>
      <c r="J16" s="2"/>
      <c r="K16" s="2"/>
      <c r="L16" s="2"/>
      <c r="M16" s="2"/>
    </row>
    <row r="17" spans="1:13" s="3" customFormat="1" ht="26.25" thickBot="1">
      <c r="A17" s="59"/>
      <c r="B17" s="4" t="s">
        <v>31</v>
      </c>
      <c r="C17" s="5" t="s">
        <v>11</v>
      </c>
      <c r="D17" s="17">
        <f>(январь!D21+февраль!D21+март!D21)/3</f>
        <v>0.075</v>
      </c>
      <c r="E17" s="17">
        <f>(январь!E21+февраль!E21+март!E21)/3</f>
        <v>0.038</v>
      </c>
      <c r="F17" s="18">
        <f>D17-E17</f>
        <v>0.037</v>
      </c>
      <c r="G17" s="2"/>
      <c r="H17" s="2"/>
      <c r="I17" s="2"/>
      <c r="J17" s="2"/>
      <c r="K17" s="2"/>
      <c r="L17" s="2"/>
      <c r="M17" s="2"/>
    </row>
    <row r="18" spans="1:13" s="3" customFormat="1" ht="26.25" thickBot="1">
      <c r="A18" s="58"/>
      <c r="B18" s="4" t="s">
        <v>32</v>
      </c>
      <c r="C18" s="5" t="s">
        <v>11</v>
      </c>
      <c r="D18" s="17">
        <f>(январь!D22+февраль!D22+март!D22)/3</f>
        <v>0.075</v>
      </c>
      <c r="E18" s="17">
        <f>(январь!E22+февраль!E22+март!E22)/3</f>
        <v>0.013999999999999999</v>
      </c>
      <c r="F18" s="18">
        <f>D18-E18</f>
        <v>0.061</v>
      </c>
      <c r="G18" s="2"/>
      <c r="H18" s="2"/>
      <c r="I18" s="2"/>
      <c r="J18" s="2"/>
      <c r="K18" s="2"/>
      <c r="L18" s="2"/>
      <c r="M18" s="2"/>
    </row>
    <row r="19" spans="1:13" s="3" customFormat="1" ht="26.25" thickBot="1">
      <c r="A19" s="57" t="s">
        <v>24</v>
      </c>
      <c r="B19" s="4" t="s">
        <v>28</v>
      </c>
      <c r="C19" s="5" t="s">
        <v>11</v>
      </c>
      <c r="D19" s="17">
        <f>(январь!D23+февраль!D23+март!D23)/3</f>
        <v>1.05</v>
      </c>
      <c r="E19" s="17">
        <f>(январь!E23+февраль!E23+март!E23)/3</f>
        <v>0.004</v>
      </c>
      <c r="F19" s="18">
        <f t="shared" si="0"/>
        <v>1.046</v>
      </c>
      <c r="G19" s="2"/>
      <c r="H19" s="2"/>
      <c r="I19" s="2"/>
      <c r="J19" s="2"/>
      <c r="K19" s="2"/>
      <c r="L19" s="2"/>
      <c r="M19" s="2"/>
    </row>
    <row r="20" spans="1:13" s="3" customFormat="1" ht="26.25" thickBot="1">
      <c r="A20" s="58"/>
      <c r="B20" s="4" t="s">
        <v>29</v>
      </c>
      <c r="C20" s="5" t="s">
        <v>11</v>
      </c>
      <c r="D20" s="17">
        <f>(январь!D24+февраль!D24+март!D24)/3</f>
        <v>1.05</v>
      </c>
      <c r="E20" s="17">
        <f>(январь!E24+февраль!E24+март!E24)/3</f>
        <v>0.084</v>
      </c>
      <c r="F20" s="18">
        <f t="shared" si="0"/>
        <v>0.9660000000000001</v>
      </c>
      <c r="G20" s="2"/>
      <c r="H20" s="2"/>
      <c r="I20" s="2"/>
      <c r="J20" s="2"/>
      <c r="K20" s="2"/>
      <c r="L20" s="2"/>
      <c r="M20" s="2"/>
    </row>
    <row r="21" spans="1:13" s="3" customFormat="1" ht="26.25" thickBot="1">
      <c r="A21" s="61" t="s">
        <v>27</v>
      </c>
      <c r="B21" s="48" t="s">
        <v>33</v>
      </c>
      <c r="C21" s="5" t="s">
        <v>11</v>
      </c>
      <c r="D21" s="17">
        <f>(январь!D25+февраль!D25+март!D25)/3</f>
        <v>1.25</v>
      </c>
      <c r="E21" s="17">
        <f>(январь!E25+февраль!E25+март!E25)/3</f>
        <v>1.3463333333333332</v>
      </c>
      <c r="F21" s="18">
        <f t="shared" si="0"/>
        <v>-0.09633333333333316</v>
      </c>
      <c r="G21" s="2"/>
      <c r="H21" s="2"/>
      <c r="I21" s="2"/>
      <c r="J21" s="2"/>
      <c r="K21" s="2"/>
      <c r="L21" s="2"/>
      <c r="M21" s="2"/>
    </row>
    <row r="22" spans="1:13" s="3" customFormat="1" ht="26.25" thickBot="1">
      <c r="A22" s="62"/>
      <c r="B22" s="49" t="s">
        <v>34</v>
      </c>
      <c r="C22" s="5" t="s">
        <v>11</v>
      </c>
      <c r="D22" s="17">
        <f>(январь!D26+февраль!D26+март!D26)/3</f>
        <v>1.25</v>
      </c>
      <c r="E22" s="17">
        <f>(январь!E26+февраль!E26+март!E26)/3</f>
        <v>1.0186666666666666</v>
      </c>
      <c r="F22" s="18">
        <f t="shared" si="0"/>
        <v>0.2313333333333334</v>
      </c>
      <c r="G22" s="2"/>
      <c r="H22" s="2"/>
      <c r="I22" s="2"/>
      <c r="J22" s="2"/>
      <c r="K22" s="2"/>
      <c r="L22" s="2"/>
      <c r="M22" s="2"/>
    </row>
    <row r="23" spans="1:13" s="28" customFormat="1" ht="26.25" thickBot="1">
      <c r="A23" s="71" t="s">
        <v>40</v>
      </c>
      <c r="B23" s="31" t="s">
        <v>44</v>
      </c>
      <c r="C23" s="44" t="s">
        <v>11</v>
      </c>
      <c r="D23" s="46">
        <f>(январь!D27+февраль!D27+март!D27)/3</f>
        <v>1.7425</v>
      </c>
      <c r="E23" s="17">
        <f>(январь!E27+февраль!E27+март!E27)/3</f>
        <v>0.001</v>
      </c>
      <c r="F23" s="47">
        <f>D23-E23</f>
        <v>1.7415</v>
      </c>
      <c r="G23" s="29"/>
      <c r="H23" s="29"/>
      <c r="I23" s="29"/>
      <c r="J23" s="29"/>
      <c r="K23" s="29"/>
      <c r="L23" s="29"/>
      <c r="M23" s="29"/>
    </row>
    <row r="24" spans="1:13" s="28" customFormat="1" ht="26.25" thickBot="1">
      <c r="A24" s="64"/>
      <c r="B24" s="31" t="s">
        <v>45</v>
      </c>
      <c r="C24" s="30" t="s">
        <v>11</v>
      </c>
      <c r="D24" s="17">
        <f>(январь!D28+февраль!D28+март!D28)/3</f>
        <v>1.7425</v>
      </c>
      <c r="E24" s="17">
        <f>(январь!E28+февраль!E28+март!E28)/3</f>
        <v>0.06899999999999999</v>
      </c>
      <c r="F24" s="18">
        <f>D24-E24</f>
        <v>1.6735</v>
      </c>
      <c r="G24" s="29"/>
      <c r="H24" s="29"/>
      <c r="I24" s="29"/>
      <c r="J24" s="29"/>
      <c r="K24" s="29"/>
      <c r="L24" s="29"/>
      <c r="M24" s="29"/>
    </row>
    <row r="25" spans="1:13" s="3" customFormat="1" ht="13.5" thickBot="1">
      <c r="A25" s="65" t="s">
        <v>12</v>
      </c>
      <c r="B25" s="66"/>
      <c r="C25" s="16" t="s">
        <v>11</v>
      </c>
      <c r="D25" s="17">
        <f>SUM(D6:D7,D13:D24,)</f>
        <v>34.635</v>
      </c>
      <c r="E25" s="17">
        <f>SUM(E6:E7,E13:E24)</f>
        <v>16.049</v>
      </c>
      <c r="F25" s="17">
        <f>D25-E25</f>
        <v>18.586</v>
      </c>
      <c r="G25" s="2"/>
      <c r="H25" s="2"/>
      <c r="I25" s="2"/>
      <c r="J25" s="2"/>
      <c r="K25" s="2"/>
      <c r="L25" s="2"/>
      <c r="M25" s="2"/>
    </row>
    <row r="26" spans="1:13" s="3" customFormat="1" ht="13.5" thickBot="1">
      <c r="A26" s="65" t="s">
        <v>12</v>
      </c>
      <c r="B26" s="66"/>
      <c r="C26" s="23" t="s">
        <v>18</v>
      </c>
      <c r="D26" s="17">
        <f>SUM(D8:D12)</f>
        <v>3.3200000000000003</v>
      </c>
      <c r="E26" s="17">
        <f>SUM(E8:E12)</f>
        <v>0.26466666666666666</v>
      </c>
      <c r="F26" s="17">
        <f>D26-E26</f>
        <v>3.0553333333333335</v>
      </c>
      <c r="G26" s="2"/>
      <c r="H26" s="2"/>
      <c r="I26" s="2"/>
      <c r="J26" s="2"/>
      <c r="K26" s="2"/>
      <c r="L26" s="2"/>
      <c r="M26" s="2"/>
    </row>
    <row r="27" spans="1:14" s="2" customFormat="1" ht="13.5" thickBot="1">
      <c r="A27" s="65" t="s">
        <v>12</v>
      </c>
      <c r="B27" s="67"/>
      <c r="C27" s="16"/>
      <c r="D27" s="17">
        <f>D25+D26</f>
        <v>37.955</v>
      </c>
      <c r="E27" s="17">
        <f>E25+E26</f>
        <v>16.313666666666666</v>
      </c>
      <c r="F27" s="18">
        <f>D27-E27</f>
        <v>21.641333333333332</v>
      </c>
      <c r="N27" s="3"/>
    </row>
    <row r="28" spans="12:14" ht="12.75">
      <c r="L28" s="70"/>
      <c r="M28" s="70"/>
      <c r="N28" s="70"/>
    </row>
    <row r="29" ht="12.75">
      <c r="A29" s="45"/>
    </row>
    <row r="30" ht="12.75">
      <c r="A30" s="45"/>
    </row>
    <row r="31" ht="12.75">
      <c r="A31" s="45"/>
    </row>
  </sheetData>
  <sheetProtection/>
  <mergeCells count="17">
    <mergeCell ref="A15:A18"/>
    <mergeCell ref="A4:A5"/>
    <mergeCell ref="B4:B5"/>
    <mergeCell ref="C4:C5"/>
    <mergeCell ref="A6:A7"/>
    <mergeCell ref="A11:A12"/>
    <mergeCell ref="A13:A14"/>
    <mergeCell ref="A1:F1"/>
    <mergeCell ref="A2:F2"/>
    <mergeCell ref="A8:A9"/>
    <mergeCell ref="A27:B27"/>
    <mergeCell ref="L28:N28"/>
    <mergeCell ref="A25:B25"/>
    <mergeCell ref="A23:A24"/>
    <mergeCell ref="A19:A20"/>
    <mergeCell ref="A21:A22"/>
    <mergeCell ref="A26:B26"/>
  </mergeCells>
  <conditionalFormatting sqref="F6:F2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7">
      <selection activeCell="B15" sqref="B15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4.968</v>
      </c>
      <c r="F10" s="18">
        <f>D10-E10</f>
        <v>5.782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4.807</v>
      </c>
      <c r="F11" s="18">
        <f>D11-E11</f>
        <v>5.943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0.102</v>
      </c>
      <c r="F12" s="18">
        <f aca="true" t="shared" si="0" ref="F12:F26">D12-E12</f>
        <v>0.14800000000000002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0.042</v>
      </c>
      <c r="F13" s="18">
        <f t="shared" si="0"/>
        <v>0.208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0.022</v>
      </c>
      <c r="F14" s="18">
        <f t="shared" si="0"/>
        <v>0.298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0.057</v>
      </c>
      <c r="F15" s="18">
        <f t="shared" si="0"/>
        <v>1.193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0.029</v>
      </c>
      <c r="F16" s="18">
        <f t="shared" si="0"/>
        <v>1.221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0.234</v>
      </c>
      <c r="F17" s="18">
        <f t="shared" si="0"/>
        <v>0.216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0.224</v>
      </c>
      <c r="F18" s="18">
        <f t="shared" si="0"/>
        <v>0.226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0.523</v>
      </c>
      <c r="F19" s="18">
        <f t="shared" si="0"/>
        <v>1.4769999999999999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1.055</v>
      </c>
      <c r="F20" s="18">
        <f>D20-E20</f>
        <v>0.9450000000000001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0.03</v>
      </c>
      <c r="F21" s="18">
        <f>D21-E21</f>
        <v>0.045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0.012</v>
      </c>
      <c r="F22" s="18">
        <f>D22-E22</f>
        <v>0.063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0.079</v>
      </c>
      <c r="F24" s="18">
        <f t="shared" si="0"/>
        <v>0.9710000000000001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1.346</v>
      </c>
      <c r="F25" s="18">
        <f t="shared" si="0"/>
        <v>-0.09600000000000009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0.875</v>
      </c>
      <c r="F26" s="18">
        <f t="shared" si="0"/>
        <v>0.375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</v>
      </c>
      <c r="F27" s="18">
        <f>D27-E27</f>
        <v>1.7425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0.054</v>
      </c>
      <c r="F28" s="18">
        <f>D28-E28</f>
        <v>1.6885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14.21</v>
      </c>
      <c r="F29" s="17">
        <f>D29-E29</f>
        <v>20.424999999999997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0.252</v>
      </c>
      <c r="F30" s="17">
        <f>D30-E30</f>
        <v>3.0680000000000005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14.462000000000002</v>
      </c>
      <c r="F31" s="18">
        <f>D31-E31</f>
        <v>23.492999999999995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55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1.461</v>
      </c>
      <c r="F10" s="18">
        <f>D10-E10</f>
        <v>9.289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7.613</v>
      </c>
      <c r="F11" s="18">
        <f>D11-E11</f>
        <v>3.1369999999999996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0.06</v>
      </c>
      <c r="F12" s="18">
        <f aca="true" t="shared" si="0" ref="F12:F26">D12-E12</f>
        <v>0.19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0.061</v>
      </c>
      <c r="F13" s="18">
        <f t="shared" si="0"/>
        <v>0.189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0.014</v>
      </c>
      <c r="F14" s="18">
        <f t="shared" si="0"/>
        <v>0.306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0.046</v>
      </c>
      <c r="F15" s="18">
        <f t="shared" si="0"/>
        <v>1.204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0.033</v>
      </c>
      <c r="F16" s="18">
        <f t="shared" si="0"/>
        <v>1.217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0.256</v>
      </c>
      <c r="F17" s="18">
        <f t="shared" si="0"/>
        <v>0.194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0.237</v>
      </c>
      <c r="F18" s="18">
        <f t="shared" si="0"/>
        <v>0.21300000000000002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0.352</v>
      </c>
      <c r="F19" s="18">
        <f t="shared" si="0"/>
        <v>1.6480000000000001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1.123</v>
      </c>
      <c r="F20" s="18">
        <f>D20-E20</f>
        <v>0.877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0.015</v>
      </c>
      <c r="F21" s="18">
        <f>D21-E21</f>
        <v>0.06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0.013</v>
      </c>
      <c r="F22" s="18">
        <f>D22-E22</f>
        <v>0.062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0.109</v>
      </c>
      <c r="F24" s="18">
        <f t="shared" si="0"/>
        <v>0.9410000000000001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1.239</v>
      </c>
      <c r="F25" s="18">
        <f t="shared" si="0"/>
        <v>0.010999999999999899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0.932</v>
      </c>
      <c r="F26" s="18">
        <f t="shared" si="0"/>
        <v>0.31799999999999995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0.007</v>
      </c>
      <c r="F27" s="18">
        <f>D27-E27</f>
        <v>1.7355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0.049</v>
      </c>
      <c r="F28" s="18">
        <f>D28-E28</f>
        <v>1.6935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13.409</v>
      </c>
      <c r="F29" s="17">
        <f>D29-E29</f>
        <v>21.226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0.214</v>
      </c>
      <c r="F30" s="17">
        <f>D30-E30</f>
        <v>3.1060000000000003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13.623000000000001</v>
      </c>
      <c r="F31" s="18">
        <f>D31-E31</f>
        <v>24.331999999999997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56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4.269</v>
      </c>
      <c r="F10" s="18">
        <f>D10-E10</f>
        <v>6.481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4.027</v>
      </c>
      <c r="F11" s="18">
        <f>D11-E11</f>
        <v>6.723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0.055</v>
      </c>
      <c r="F12" s="18">
        <f aca="true" t="shared" si="0" ref="F12:F26">D12-E12</f>
        <v>0.195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0.05</v>
      </c>
      <c r="F13" s="18">
        <f t="shared" si="0"/>
        <v>0.2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0.012</v>
      </c>
      <c r="F14" s="18">
        <f t="shared" si="0"/>
        <v>0.308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0.036</v>
      </c>
      <c r="F15" s="18">
        <f t="shared" si="0"/>
        <v>1.214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0.041</v>
      </c>
      <c r="F16" s="18">
        <f t="shared" si="0"/>
        <v>1.209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0.207</v>
      </c>
      <c r="F17" s="18">
        <f t="shared" si="0"/>
        <v>0.24300000000000002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0.195</v>
      </c>
      <c r="F18" s="18">
        <f t="shared" si="0"/>
        <v>0.255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0.295</v>
      </c>
      <c r="F19" s="18">
        <f t="shared" si="0"/>
        <v>1.705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1.145</v>
      </c>
      <c r="F20" s="18">
        <f>D20-E20</f>
        <v>0.855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0.01</v>
      </c>
      <c r="F21" s="18">
        <f>D21-E21</f>
        <v>0.065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0.013</v>
      </c>
      <c r="F22" s="18">
        <f>D22-E22</f>
        <v>0.062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0.003</v>
      </c>
      <c r="F23" s="18">
        <f t="shared" si="0"/>
        <v>1.0470000000000002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0.094</v>
      </c>
      <c r="F24" s="18">
        <f t="shared" si="0"/>
        <v>0.9560000000000001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1.065</v>
      </c>
      <c r="F25" s="18">
        <f t="shared" si="0"/>
        <v>0.18500000000000005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0.82</v>
      </c>
      <c r="F26" s="18">
        <f t="shared" si="0"/>
        <v>0.43000000000000005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0.056</v>
      </c>
      <c r="F27" s="18">
        <f>D27-E27</f>
        <v>1.6864999999999999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0.001</v>
      </c>
      <c r="F28" s="18">
        <f>D28-E28</f>
        <v>1.7415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12.199999999999998</v>
      </c>
      <c r="F29" s="17">
        <f>D29-E29</f>
        <v>22.435000000000002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0.194</v>
      </c>
      <c r="F30" s="17">
        <f>D30-E30</f>
        <v>3.1260000000000003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12.393999999999998</v>
      </c>
      <c r="F31" s="18">
        <f>D31-E31</f>
        <v>25.561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  <mergeCell ref="A10:A11"/>
    <mergeCell ref="A12:A13"/>
    <mergeCell ref="A15:A16"/>
    <mergeCell ref="A17:A18"/>
    <mergeCell ref="A19:A22"/>
    <mergeCell ref="A23:A24"/>
    <mergeCell ref="A1:F1"/>
    <mergeCell ref="A2:F2"/>
    <mergeCell ref="A3:F3"/>
    <mergeCell ref="A6:F6"/>
    <mergeCell ref="A8:A9"/>
    <mergeCell ref="B8:B9"/>
    <mergeCell ref="C8:C9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6">
      <selection activeCell="J9" sqref="J9"/>
    </sheetView>
  </sheetViews>
  <sheetFormatPr defaultColWidth="9.140625" defaultRowHeight="12.75"/>
  <cols>
    <col min="1" max="1" width="7.28125" style="41" customWidth="1"/>
    <col min="2" max="2" width="31.140625" style="41" customWidth="1"/>
    <col min="3" max="3" width="15.140625" style="41" customWidth="1"/>
    <col min="4" max="4" width="27.28125" style="41" customWidth="1"/>
    <col min="5" max="5" width="30.57421875" style="41" hidden="1" customWidth="1"/>
    <col min="6" max="6" width="26.57421875" style="41" customWidth="1"/>
    <col min="7" max="13" width="9.140625" style="41" customWidth="1"/>
    <col min="14" max="16384" width="9.140625" style="40" customWidth="1"/>
  </cols>
  <sheetData>
    <row r="1" spans="1:14" ht="72" customHeight="1">
      <c r="A1" s="68" t="s">
        <v>57</v>
      </c>
      <c r="B1" s="68"/>
      <c r="C1" s="68"/>
      <c r="D1" s="68"/>
      <c r="E1" s="68"/>
      <c r="F1" s="68"/>
      <c r="G1" s="39"/>
      <c r="H1" s="39"/>
      <c r="I1" s="39"/>
      <c r="J1" s="39"/>
      <c r="K1" s="39"/>
      <c r="L1" s="39"/>
      <c r="M1" s="39"/>
      <c r="N1" s="39"/>
    </row>
    <row r="2" spans="1:14" ht="12.75">
      <c r="A2" s="69"/>
      <c r="B2" s="69"/>
      <c r="C2" s="69"/>
      <c r="D2" s="69"/>
      <c r="E2" s="69"/>
      <c r="F2" s="69"/>
      <c r="G2" s="39"/>
      <c r="H2" s="39"/>
      <c r="I2" s="39"/>
      <c r="J2" s="39"/>
      <c r="K2" s="39"/>
      <c r="L2" s="39"/>
      <c r="M2" s="39"/>
      <c r="N2" s="39"/>
    </row>
    <row r="3" ht="13.5" thickBot="1"/>
    <row r="4" spans="1:6" ht="68.25" customHeight="1" thickBot="1">
      <c r="A4" s="72" t="s">
        <v>3</v>
      </c>
      <c r="B4" s="74" t="s">
        <v>4</v>
      </c>
      <c r="C4" s="74" t="s">
        <v>5</v>
      </c>
      <c r="D4" s="42" t="s">
        <v>51</v>
      </c>
      <c r="E4" s="42" t="s">
        <v>7</v>
      </c>
      <c r="F4" s="42" t="s">
        <v>52</v>
      </c>
    </row>
    <row r="5" spans="1:6" ht="18" customHeight="1" thickBot="1">
      <c r="A5" s="73"/>
      <c r="B5" s="75"/>
      <c r="C5" s="75"/>
      <c r="D5" s="43" t="s">
        <v>9</v>
      </c>
      <c r="E5" s="43" t="s">
        <v>9</v>
      </c>
      <c r="F5" s="42" t="s">
        <v>9</v>
      </c>
    </row>
    <row r="6" spans="1:13" s="3" customFormat="1" ht="13.5" thickBot="1">
      <c r="A6" s="57" t="s">
        <v>10</v>
      </c>
      <c r="B6" s="16" t="s">
        <v>21</v>
      </c>
      <c r="C6" s="16" t="s">
        <v>11</v>
      </c>
      <c r="D6" s="17">
        <f>(апрель!D10+май!D10+июнь!D10)/3</f>
        <v>10.75</v>
      </c>
      <c r="E6" s="17">
        <f>(апрель!E10+май!E10+июнь!E10)/3</f>
        <v>3.5660000000000003</v>
      </c>
      <c r="F6" s="18">
        <f>D6-E6</f>
        <v>7.183999999999999</v>
      </c>
      <c r="G6" s="2"/>
      <c r="H6" s="2"/>
      <c r="I6" s="2"/>
      <c r="J6" s="2"/>
      <c r="K6" s="2"/>
      <c r="L6" s="2"/>
      <c r="M6" s="2"/>
    </row>
    <row r="7" spans="1:13" s="3" customFormat="1" ht="13.5" thickBot="1">
      <c r="A7" s="58"/>
      <c r="B7" s="16" t="s">
        <v>22</v>
      </c>
      <c r="C7" s="16" t="s">
        <v>11</v>
      </c>
      <c r="D7" s="17">
        <f>(апрель!D11+май!D11+июнь!D11)/3</f>
        <v>10.75</v>
      </c>
      <c r="E7" s="17">
        <f>(апрель!E11+май!E11+июнь!E11)/3</f>
        <v>5.482333333333334</v>
      </c>
      <c r="F7" s="18">
        <f>D7-E7</f>
        <v>5.267666666666666</v>
      </c>
      <c r="G7" s="2"/>
      <c r="H7" s="2"/>
      <c r="I7" s="2"/>
      <c r="J7" s="2"/>
      <c r="K7" s="2"/>
      <c r="L7" s="2"/>
      <c r="M7" s="2"/>
    </row>
    <row r="8" spans="1:13" s="3" customFormat="1" ht="26.25" thickBot="1">
      <c r="A8" s="57" t="s">
        <v>16</v>
      </c>
      <c r="B8" s="19" t="s">
        <v>19</v>
      </c>
      <c r="C8" s="5" t="s">
        <v>18</v>
      </c>
      <c r="D8" s="17">
        <f>(апрель!D12+май!D12+июнь!D12)/3</f>
        <v>0.25</v>
      </c>
      <c r="E8" s="17">
        <f>(апрель!E12+май!E12+июнь!E12)/3</f>
        <v>0.07233333333333332</v>
      </c>
      <c r="F8" s="18">
        <f aca="true" t="shared" si="0" ref="F8:F22">D8-E8</f>
        <v>0.1776666666666667</v>
      </c>
      <c r="G8" s="2"/>
      <c r="H8" s="2"/>
      <c r="I8" s="2"/>
      <c r="J8" s="2"/>
      <c r="K8" s="2"/>
      <c r="L8" s="2"/>
      <c r="M8" s="2"/>
    </row>
    <row r="9" spans="1:13" s="3" customFormat="1" ht="26.25" thickBot="1">
      <c r="A9" s="58"/>
      <c r="B9" s="19" t="s">
        <v>20</v>
      </c>
      <c r="C9" s="5" t="s">
        <v>18</v>
      </c>
      <c r="D9" s="17">
        <f>(апрель!D13+май!D13+июнь!D13)/3</f>
        <v>0.25</v>
      </c>
      <c r="E9" s="17">
        <f>(апрель!E13+май!E13+июнь!E13)/3</f>
        <v>0.05100000000000001</v>
      </c>
      <c r="F9" s="18">
        <f t="shared" si="0"/>
        <v>0.19899999999999998</v>
      </c>
      <c r="G9" s="2"/>
      <c r="H9" s="2"/>
      <c r="I9" s="2"/>
      <c r="J9" s="2"/>
      <c r="K9" s="2"/>
      <c r="L9" s="2"/>
      <c r="M9" s="2"/>
    </row>
    <row r="10" spans="1:13" s="3" customFormat="1" ht="26.25" thickBot="1">
      <c r="A10" s="15" t="s">
        <v>17</v>
      </c>
      <c r="B10" s="4" t="s">
        <v>41</v>
      </c>
      <c r="C10" s="5" t="s">
        <v>18</v>
      </c>
      <c r="D10" s="17">
        <f>(апрель!D14+май!D14+июнь!D14)/3</f>
        <v>0.32</v>
      </c>
      <c r="E10" s="17">
        <f>(апрель!E14+май!E14+июнь!E14)/3</f>
        <v>0.016</v>
      </c>
      <c r="F10" s="18">
        <f t="shared" si="0"/>
        <v>0.304</v>
      </c>
      <c r="G10" s="2"/>
      <c r="H10" s="2"/>
      <c r="I10" s="2"/>
      <c r="J10" s="2"/>
      <c r="K10" s="2"/>
      <c r="L10" s="2"/>
      <c r="M10" s="2"/>
    </row>
    <row r="11" spans="1:13" s="21" customFormat="1" ht="26.25" thickBot="1">
      <c r="A11" s="57" t="s">
        <v>37</v>
      </c>
      <c r="B11" s="20" t="s">
        <v>35</v>
      </c>
      <c r="C11" s="5" t="s">
        <v>18</v>
      </c>
      <c r="D11" s="17">
        <f>(апрель!D15+май!D15+июнь!D15)/3</f>
        <v>1.25</v>
      </c>
      <c r="E11" s="17">
        <f>(апрель!E15+май!E15+июнь!E15)/3</f>
        <v>0.04633333333333334</v>
      </c>
      <c r="F11" s="18">
        <f t="shared" si="0"/>
        <v>1.2036666666666667</v>
      </c>
      <c r="G11" s="2"/>
      <c r="H11" s="2"/>
      <c r="I11" s="2"/>
      <c r="J11" s="2"/>
      <c r="K11" s="2"/>
      <c r="L11" s="2"/>
      <c r="M11" s="2"/>
    </row>
    <row r="12" spans="1:13" s="21" customFormat="1" ht="26.25" thickBot="1">
      <c r="A12" s="58"/>
      <c r="B12" s="20" t="s">
        <v>36</v>
      </c>
      <c r="C12" s="5" t="s">
        <v>18</v>
      </c>
      <c r="D12" s="17">
        <f>(апрель!D16+май!D16+июнь!D16)/3</f>
        <v>1.25</v>
      </c>
      <c r="E12" s="17">
        <f>(апрель!E16+май!E16+июнь!E16)/3</f>
        <v>0.034333333333333334</v>
      </c>
      <c r="F12" s="18">
        <f t="shared" si="0"/>
        <v>1.2156666666666667</v>
      </c>
      <c r="G12" s="2"/>
      <c r="H12" s="2"/>
      <c r="I12" s="2"/>
      <c r="J12" s="2"/>
      <c r="K12" s="2"/>
      <c r="L12" s="2"/>
      <c r="M12" s="2"/>
    </row>
    <row r="13" spans="1:13" s="3" customFormat="1" ht="26.25" thickBot="1">
      <c r="A13" s="57" t="s">
        <v>38</v>
      </c>
      <c r="B13" s="4" t="s">
        <v>23</v>
      </c>
      <c r="C13" s="5" t="s">
        <v>11</v>
      </c>
      <c r="D13" s="17">
        <f>(апрель!D17+май!D17+июнь!D17)/3</f>
        <v>0.45</v>
      </c>
      <c r="E13" s="17">
        <f>(апрель!E17+май!E17+июнь!E17)/3</f>
        <v>0.2323333333333333</v>
      </c>
      <c r="F13" s="18">
        <f t="shared" si="0"/>
        <v>0.2176666666666667</v>
      </c>
      <c r="G13" s="2"/>
      <c r="H13" s="2"/>
      <c r="I13" s="2"/>
      <c r="J13" s="2"/>
      <c r="K13" s="2"/>
      <c r="L13" s="2"/>
      <c r="M13" s="2"/>
    </row>
    <row r="14" spans="1:13" s="3" customFormat="1" ht="26.25" thickBot="1">
      <c r="A14" s="58"/>
      <c r="B14" s="4" t="s">
        <v>30</v>
      </c>
      <c r="C14" s="5" t="s">
        <v>11</v>
      </c>
      <c r="D14" s="17">
        <f>(апрель!D18+май!D18+июнь!D18)/3</f>
        <v>0.45</v>
      </c>
      <c r="E14" s="17">
        <f>(апрель!E18+май!E18+июнь!E18)/3</f>
        <v>0.21866666666666665</v>
      </c>
      <c r="F14" s="18">
        <f t="shared" si="0"/>
        <v>0.23133333333333336</v>
      </c>
      <c r="G14" s="2"/>
      <c r="H14" s="2"/>
      <c r="I14" s="2"/>
      <c r="J14" s="2"/>
      <c r="K14" s="2"/>
      <c r="L14" s="2"/>
      <c r="M14" s="2"/>
    </row>
    <row r="15" spans="1:13" s="3" customFormat="1" ht="26.25" thickBot="1">
      <c r="A15" s="57" t="s">
        <v>39</v>
      </c>
      <c r="B15" s="4" t="s">
        <v>25</v>
      </c>
      <c r="C15" s="5" t="s">
        <v>11</v>
      </c>
      <c r="D15" s="17">
        <f>(апрель!D19+май!D19+июнь!D19)/3</f>
        <v>2</v>
      </c>
      <c r="E15" s="17">
        <f>(апрель!E19+май!E19+июнь!E19)/3</f>
        <v>0.38999999999999996</v>
      </c>
      <c r="F15" s="18">
        <f t="shared" si="0"/>
        <v>1.61</v>
      </c>
      <c r="G15" s="2"/>
      <c r="H15" s="2"/>
      <c r="I15" s="2"/>
      <c r="J15" s="2"/>
      <c r="K15" s="2"/>
      <c r="L15" s="2"/>
      <c r="M15" s="2"/>
    </row>
    <row r="16" spans="1:13" s="3" customFormat="1" ht="26.25" thickBot="1">
      <c r="A16" s="59"/>
      <c r="B16" s="4" t="s">
        <v>26</v>
      </c>
      <c r="C16" s="5" t="s">
        <v>11</v>
      </c>
      <c r="D16" s="17">
        <f>(апрель!D20+май!D20+июнь!D20)/3</f>
        <v>2</v>
      </c>
      <c r="E16" s="17">
        <f>(апрель!E20+май!E20+июнь!E20)/3</f>
        <v>1.1076666666666666</v>
      </c>
      <c r="F16" s="18">
        <f>D16-E16</f>
        <v>0.8923333333333334</v>
      </c>
      <c r="G16" s="2"/>
      <c r="H16" s="2"/>
      <c r="I16" s="2"/>
      <c r="J16" s="2"/>
      <c r="K16" s="2"/>
      <c r="L16" s="2"/>
      <c r="M16" s="2"/>
    </row>
    <row r="17" spans="1:13" s="3" customFormat="1" ht="26.25" thickBot="1">
      <c r="A17" s="59"/>
      <c r="B17" s="4" t="s">
        <v>31</v>
      </c>
      <c r="C17" s="5" t="s">
        <v>11</v>
      </c>
      <c r="D17" s="17">
        <f>(апрель!D21+май!D21+июнь!D21)/3</f>
        <v>0.075</v>
      </c>
      <c r="E17" s="17">
        <f>(апрель!E21+май!E21+июнь!E21)/3</f>
        <v>0.018333333333333333</v>
      </c>
      <c r="F17" s="18">
        <f>D17-E17</f>
        <v>0.056666666666666664</v>
      </c>
      <c r="G17" s="2"/>
      <c r="H17" s="2"/>
      <c r="I17" s="2"/>
      <c r="J17" s="2"/>
      <c r="K17" s="2"/>
      <c r="L17" s="2"/>
      <c r="M17" s="2"/>
    </row>
    <row r="18" spans="1:13" s="3" customFormat="1" ht="26.25" thickBot="1">
      <c r="A18" s="58"/>
      <c r="B18" s="4" t="s">
        <v>32</v>
      </c>
      <c r="C18" s="5" t="s">
        <v>11</v>
      </c>
      <c r="D18" s="17">
        <f>(апрель!D22+май!D22+июнь!D22)/3</f>
        <v>0.075</v>
      </c>
      <c r="E18" s="17">
        <f>(апрель!E22+май!E22+июнь!E22)/3</f>
        <v>0.012666666666666666</v>
      </c>
      <c r="F18" s="18">
        <f>D18-E18</f>
        <v>0.06233333333333333</v>
      </c>
      <c r="G18" s="2"/>
      <c r="H18" s="2"/>
      <c r="I18" s="2"/>
      <c r="J18" s="2"/>
      <c r="K18" s="2"/>
      <c r="L18" s="2"/>
      <c r="M18" s="2"/>
    </row>
    <row r="19" spans="1:13" s="3" customFormat="1" ht="26.25" thickBot="1">
      <c r="A19" s="57" t="s">
        <v>24</v>
      </c>
      <c r="B19" s="4" t="s">
        <v>28</v>
      </c>
      <c r="C19" s="5" t="s">
        <v>11</v>
      </c>
      <c r="D19" s="17">
        <f>(апрель!D23+май!D23+июнь!D23)/3</f>
        <v>1.05</v>
      </c>
      <c r="E19" s="17">
        <f>(апрель!E23+май!E23+июнь!E23)/3</f>
        <v>0.0030000000000000005</v>
      </c>
      <c r="F19" s="18">
        <f t="shared" si="0"/>
        <v>1.0470000000000002</v>
      </c>
      <c r="G19" s="2"/>
      <c r="H19" s="2"/>
      <c r="I19" s="2"/>
      <c r="J19" s="2"/>
      <c r="K19" s="2"/>
      <c r="L19" s="2"/>
      <c r="M19" s="2"/>
    </row>
    <row r="20" spans="1:13" s="3" customFormat="1" ht="26.25" thickBot="1">
      <c r="A20" s="58"/>
      <c r="B20" s="4" t="s">
        <v>29</v>
      </c>
      <c r="C20" s="5" t="s">
        <v>11</v>
      </c>
      <c r="D20" s="17">
        <f>(апрель!D24+май!D24+июнь!D24)/3</f>
        <v>1.05</v>
      </c>
      <c r="E20" s="17">
        <f>(апрель!E24+май!E24+июнь!E24)/3</f>
        <v>0.09400000000000001</v>
      </c>
      <c r="F20" s="18">
        <f t="shared" si="0"/>
        <v>0.9560000000000001</v>
      </c>
      <c r="G20" s="2"/>
      <c r="H20" s="2"/>
      <c r="I20" s="2"/>
      <c r="J20" s="2"/>
      <c r="K20" s="2"/>
      <c r="L20" s="2"/>
      <c r="M20" s="2"/>
    </row>
    <row r="21" spans="1:13" s="3" customFormat="1" ht="26.25" thickBot="1">
      <c r="A21" s="61" t="s">
        <v>27</v>
      </c>
      <c r="B21" s="48" t="s">
        <v>33</v>
      </c>
      <c r="C21" s="5" t="s">
        <v>11</v>
      </c>
      <c r="D21" s="17">
        <f>(апрель!D25+май!D25+июнь!D25)/3</f>
        <v>1.25</v>
      </c>
      <c r="E21" s="17">
        <f>(апрель!E25+май!E25+июнь!E25)/3</f>
        <v>1.2166666666666666</v>
      </c>
      <c r="F21" s="18">
        <f t="shared" si="0"/>
        <v>0.03333333333333344</v>
      </c>
      <c r="G21" s="2"/>
      <c r="H21" s="2"/>
      <c r="I21" s="2"/>
      <c r="J21" s="2"/>
      <c r="K21" s="2"/>
      <c r="L21" s="2"/>
      <c r="M21" s="2"/>
    </row>
    <row r="22" spans="1:13" s="3" customFormat="1" ht="26.25" thickBot="1">
      <c r="A22" s="62"/>
      <c r="B22" s="49" t="s">
        <v>34</v>
      </c>
      <c r="C22" s="5" t="s">
        <v>11</v>
      </c>
      <c r="D22" s="17">
        <f>(апрель!D26+май!D26+июнь!D26)/3</f>
        <v>1.25</v>
      </c>
      <c r="E22" s="17">
        <f>(апрель!E26+май!E26+июнь!E26)/3</f>
        <v>0.8756666666666666</v>
      </c>
      <c r="F22" s="18">
        <f t="shared" si="0"/>
        <v>0.3743333333333334</v>
      </c>
      <c r="G22" s="2"/>
      <c r="H22" s="2"/>
      <c r="I22" s="2"/>
      <c r="J22" s="2"/>
      <c r="K22" s="2"/>
      <c r="L22" s="2"/>
      <c r="M22" s="2"/>
    </row>
    <row r="23" spans="1:13" s="28" customFormat="1" ht="26.25" thickBot="1">
      <c r="A23" s="71" t="s">
        <v>40</v>
      </c>
      <c r="B23" s="31" t="s">
        <v>44</v>
      </c>
      <c r="C23" s="44" t="s">
        <v>11</v>
      </c>
      <c r="D23" s="17">
        <f>(апрель!D27+май!D27+июнь!D27)/3</f>
        <v>1.7425</v>
      </c>
      <c r="E23" s="17">
        <f>(апрель!E27+май!E27+июнь!E27)/3</f>
        <v>0.021</v>
      </c>
      <c r="F23" s="47">
        <f>D23-E23</f>
        <v>1.7215</v>
      </c>
      <c r="G23" s="29"/>
      <c r="H23" s="29"/>
      <c r="I23" s="29"/>
      <c r="J23" s="29"/>
      <c r="K23" s="29"/>
      <c r="L23" s="29"/>
      <c r="M23" s="29"/>
    </row>
    <row r="24" spans="1:13" s="28" customFormat="1" ht="26.25" thickBot="1">
      <c r="A24" s="64"/>
      <c r="B24" s="31" t="s">
        <v>45</v>
      </c>
      <c r="C24" s="30" t="s">
        <v>11</v>
      </c>
      <c r="D24" s="17">
        <f>(апрель!D28+май!D28+июнь!D28)/3</f>
        <v>1.7425</v>
      </c>
      <c r="E24" s="17">
        <f>(апрель!E28+май!E28+июнь!E28)/3</f>
        <v>0.03466666666666667</v>
      </c>
      <c r="F24" s="18">
        <f>D24-E24</f>
        <v>1.7078333333333333</v>
      </c>
      <c r="G24" s="29"/>
      <c r="H24" s="29"/>
      <c r="I24" s="29"/>
      <c r="J24" s="29"/>
      <c r="K24" s="29"/>
      <c r="L24" s="29"/>
      <c r="M24" s="29"/>
    </row>
    <row r="25" spans="1:13" s="3" customFormat="1" ht="13.5" thickBot="1">
      <c r="A25" s="65" t="s">
        <v>12</v>
      </c>
      <c r="B25" s="66"/>
      <c r="C25" s="16" t="s">
        <v>11</v>
      </c>
      <c r="D25" s="17">
        <f>SUM(D6:D7,D13:D24,)</f>
        <v>34.635</v>
      </c>
      <c r="E25" s="17">
        <f>SUM(E6:E7,E13:E24)</f>
        <v>13.273</v>
      </c>
      <c r="F25" s="17">
        <f>D25-E25</f>
        <v>21.362</v>
      </c>
      <c r="G25" s="2"/>
      <c r="H25" s="2"/>
      <c r="I25" s="2"/>
      <c r="J25" s="2"/>
      <c r="K25" s="2"/>
      <c r="L25" s="2"/>
      <c r="M25" s="2"/>
    </row>
    <row r="26" spans="1:13" s="3" customFormat="1" ht="13.5" thickBot="1">
      <c r="A26" s="65" t="s">
        <v>12</v>
      </c>
      <c r="B26" s="66"/>
      <c r="C26" s="23" t="s">
        <v>18</v>
      </c>
      <c r="D26" s="17">
        <f>SUM(D8:D12)</f>
        <v>3.3200000000000003</v>
      </c>
      <c r="E26" s="17">
        <f>SUM(E8:E12)</f>
        <v>0.21999999999999997</v>
      </c>
      <c r="F26" s="17">
        <f>D26-E26</f>
        <v>3.1000000000000005</v>
      </c>
      <c r="G26" s="2"/>
      <c r="H26" s="2"/>
      <c r="I26" s="2"/>
      <c r="J26" s="2"/>
      <c r="K26" s="2"/>
      <c r="L26" s="2"/>
      <c r="M26" s="2"/>
    </row>
    <row r="27" spans="1:14" s="2" customFormat="1" ht="13.5" thickBot="1">
      <c r="A27" s="65" t="s">
        <v>12</v>
      </c>
      <c r="B27" s="67"/>
      <c r="C27" s="16"/>
      <c r="D27" s="17">
        <f>D25+D26</f>
        <v>37.955</v>
      </c>
      <c r="E27" s="17">
        <f>E25+E26</f>
        <v>13.493</v>
      </c>
      <c r="F27" s="18">
        <f>D27-E27</f>
        <v>24.461999999999996</v>
      </c>
      <c r="N27" s="3"/>
    </row>
    <row r="28" spans="12:14" ht="12.75">
      <c r="L28" s="70"/>
      <c r="M28" s="70"/>
      <c r="N28" s="70"/>
    </row>
    <row r="29" ht="12.75">
      <c r="A29" s="45"/>
    </row>
    <row r="30" ht="12.75">
      <c r="A30" s="45"/>
    </row>
    <row r="31" ht="12.75">
      <c r="A31" s="45"/>
    </row>
  </sheetData>
  <sheetProtection/>
  <mergeCells count="17">
    <mergeCell ref="A23:A24"/>
    <mergeCell ref="A25:B25"/>
    <mergeCell ref="A26:B26"/>
    <mergeCell ref="A27:B27"/>
    <mergeCell ref="L28:N28"/>
    <mergeCell ref="A8:A9"/>
    <mergeCell ref="A11:A12"/>
    <mergeCell ref="A13:A14"/>
    <mergeCell ref="A15:A18"/>
    <mergeCell ref="A19:A20"/>
    <mergeCell ref="A21:A22"/>
    <mergeCell ref="A1:F1"/>
    <mergeCell ref="A2:F2"/>
    <mergeCell ref="A4:A5"/>
    <mergeCell ref="B4:B5"/>
    <mergeCell ref="C4:C5"/>
    <mergeCell ref="A6:A7"/>
  </mergeCells>
  <conditionalFormatting sqref="F6:F24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7.28125" style="2" customWidth="1"/>
    <col min="2" max="2" width="31.140625" style="2" customWidth="1"/>
    <col min="3" max="3" width="15.140625" style="2" customWidth="1"/>
    <col min="4" max="4" width="21.28125" style="2" customWidth="1"/>
    <col min="5" max="5" width="30.57421875" style="2" customWidth="1"/>
    <col min="6" max="6" width="18.28125" style="2" customWidth="1"/>
    <col min="7" max="13" width="9.140625" style="2" customWidth="1"/>
    <col min="14" max="16384" width="9.140625" style="3" customWidth="1"/>
  </cols>
  <sheetData>
    <row r="1" spans="1:14" ht="12.75">
      <c r="A1" s="52" t="s">
        <v>0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</row>
    <row r="2" spans="1:14" ht="12.75">
      <c r="A2" s="52" t="s">
        <v>1</v>
      </c>
      <c r="B2" s="52"/>
      <c r="C2" s="52"/>
      <c r="D2" s="52"/>
      <c r="E2" s="52"/>
      <c r="F2" s="52"/>
      <c r="G2" s="12"/>
      <c r="H2" s="36"/>
      <c r="I2" s="12"/>
      <c r="J2" s="12"/>
      <c r="K2" s="12"/>
      <c r="L2" s="12"/>
      <c r="M2" s="12"/>
      <c r="N2" s="12"/>
    </row>
    <row r="3" spans="1:14" ht="12.75">
      <c r="A3" s="52" t="s">
        <v>58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</row>
    <row r="4" spans="1:14" ht="12.75">
      <c r="A4" s="11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</row>
    <row r="6" spans="1:14" ht="12.75">
      <c r="A6" s="52" t="s">
        <v>2</v>
      </c>
      <c r="B6" s="52"/>
      <c r="C6" s="52"/>
      <c r="D6" s="52"/>
      <c r="E6" s="52"/>
      <c r="F6" s="52"/>
      <c r="G6" s="12"/>
      <c r="H6" s="12"/>
      <c r="I6" s="12"/>
      <c r="J6" s="12"/>
      <c r="K6" s="12"/>
      <c r="L6" s="12"/>
      <c r="M6" s="12"/>
      <c r="N6" s="12"/>
    </row>
    <row r="7" ht="13.5" thickBot="1"/>
    <row r="8" spans="1:6" ht="37.5" customHeight="1" thickBot="1">
      <c r="A8" s="53" t="s">
        <v>3</v>
      </c>
      <c r="B8" s="55" t="s">
        <v>4</v>
      </c>
      <c r="C8" s="55" t="s">
        <v>5</v>
      </c>
      <c r="D8" s="13" t="s">
        <v>6</v>
      </c>
      <c r="E8" s="13" t="s">
        <v>7</v>
      </c>
      <c r="F8" s="13" t="s">
        <v>8</v>
      </c>
    </row>
    <row r="9" spans="1:6" ht="13.5" thickBot="1">
      <c r="A9" s="54"/>
      <c r="B9" s="56"/>
      <c r="C9" s="56"/>
      <c r="D9" s="14" t="s">
        <v>9</v>
      </c>
      <c r="E9" s="13" t="s">
        <v>9</v>
      </c>
      <c r="F9" s="13" t="s">
        <v>9</v>
      </c>
    </row>
    <row r="10" spans="1:6" ht="13.5" thickBot="1">
      <c r="A10" s="57" t="s">
        <v>10</v>
      </c>
      <c r="B10" s="16" t="s">
        <v>21</v>
      </c>
      <c r="C10" s="16" t="s">
        <v>11</v>
      </c>
      <c r="D10" s="17">
        <v>10.75</v>
      </c>
      <c r="E10" s="8">
        <v>2.964</v>
      </c>
      <c r="F10" s="18">
        <f>D10-E10</f>
        <v>7.786</v>
      </c>
    </row>
    <row r="11" spans="1:6" ht="13.5" thickBot="1">
      <c r="A11" s="58"/>
      <c r="B11" s="16" t="s">
        <v>22</v>
      </c>
      <c r="C11" s="16" t="s">
        <v>11</v>
      </c>
      <c r="D11" s="17">
        <v>10.75</v>
      </c>
      <c r="E11" s="8">
        <v>5.628</v>
      </c>
      <c r="F11" s="18">
        <f>D11-E11</f>
        <v>5.122</v>
      </c>
    </row>
    <row r="12" spans="1:6" ht="26.25" thickBot="1">
      <c r="A12" s="57" t="s">
        <v>16</v>
      </c>
      <c r="B12" s="19" t="s">
        <v>19</v>
      </c>
      <c r="C12" s="5" t="s">
        <v>18</v>
      </c>
      <c r="D12" s="1">
        <v>0.25</v>
      </c>
      <c r="E12" s="17">
        <v>0.06</v>
      </c>
      <c r="F12" s="18">
        <f aca="true" t="shared" si="0" ref="F12:F26">D12-E12</f>
        <v>0.19</v>
      </c>
    </row>
    <row r="13" spans="1:6" ht="26.25" thickBot="1">
      <c r="A13" s="58"/>
      <c r="B13" s="19" t="s">
        <v>20</v>
      </c>
      <c r="C13" s="5" t="s">
        <v>18</v>
      </c>
      <c r="D13" s="1">
        <v>0.25</v>
      </c>
      <c r="E13" s="37">
        <v>0.058</v>
      </c>
      <c r="F13" s="18">
        <f t="shared" si="0"/>
        <v>0.192</v>
      </c>
    </row>
    <row r="14" spans="1:6" ht="26.25" thickBot="1">
      <c r="A14" s="15" t="s">
        <v>17</v>
      </c>
      <c r="B14" s="4" t="s">
        <v>41</v>
      </c>
      <c r="C14" s="5" t="s">
        <v>18</v>
      </c>
      <c r="D14" s="6">
        <v>0.32</v>
      </c>
      <c r="E14" s="8">
        <v>0.014</v>
      </c>
      <c r="F14" s="18">
        <f t="shared" si="0"/>
        <v>0.306</v>
      </c>
    </row>
    <row r="15" spans="1:13" s="21" customFormat="1" ht="26.25" thickBot="1">
      <c r="A15" s="57" t="s">
        <v>37</v>
      </c>
      <c r="B15" s="20" t="s">
        <v>35</v>
      </c>
      <c r="C15" s="5" t="s">
        <v>18</v>
      </c>
      <c r="D15" s="9">
        <v>1.25</v>
      </c>
      <c r="E15" s="8">
        <v>0.065</v>
      </c>
      <c r="F15" s="18">
        <f t="shared" si="0"/>
        <v>1.185</v>
      </c>
      <c r="G15" s="2"/>
      <c r="H15" s="2"/>
      <c r="I15" s="2"/>
      <c r="J15" s="2"/>
      <c r="K15" s="2"/>
      <c r="L15" s="2"/>
      <c r="M15" s="2"/>
    </row>
    <row r="16" spans="1:13" s="21" customFormat="1" ht="26.25" thickBot="1">
      <c r="A16" s="58"/>
      <c r="B16" s="20" t="s">
        <v>36</v>
      </c>
      <c r="C16" s="5" t="s">
        <v>18</v>
      </c>
      <c r="D16" s="6">
        <v>1.25</v>
      </c>
      <c r="E16" s="38">
        <v>0.062</v>
      </c>
      <c r="F16" s="18">
        <f t="shared" si="0"/>
        <v>1.188</v>
      </c>
      <c r="G16" s="2"/>
      <c r="H16" s="2"/>
      <c r="I16" s="2"/>
      <c r="J16" s="2"/>
      <c r="K16" s="2"/>
      <c r="L16" s="2"/>
      <c r="M16" s="2"/>
    </row>
    <row r="17" spans="1:6" ht="26.25" thickBot="1">
      <c r="A17" s="57" t="s">
        <v>38</v>
      </c>
      <c r="B17" s="4" t="s">
        <v>23</v>
      </c>
      <c r="C17" s="5" t="s">
        <v>11</v>
      </c>
      <c r="D17" s="6">
        <v>0.45</v>
      </c>
      <c r="E17" s="1">
        <v>0.205</v>
      </c>
      <c r="F17" s="18">
        <f t="shared" si="0"/>
        <v>0.24500000000000002</v>
      </c>
    </row>
    <row r="18" spans="1:6" ht="26.25" thickBot="1">
      <c r="A18" s="58"/>
      <c r="B18" s="4" t="s">
        <v>30</v>
      </c>
      <c r="C18" s="5" t="s">
        <v>11</v>
      </c>
      <c r="D18" s="6">
        <v>0.45</v>
      </c>
      <c r="E18" s="9">
        <v>0.191</v>
      </c>
      <c r="F18" s="18">
        <f t="shared" si="0"/>
        <v>0.259</v>
      </c>
    </row>
    <row r="19" spans="1:6" ht="26.25" thickBot="1">
      <c r="A19" s="57" t="s">
        <v>39</v>
      </c>
      <c r="B19" s="4" t="s">
        <v>25</v>
      </c>
      <c r="C19" s="5" t="s">
        <v>11</v>
      </c>
      <c r="D19" s="6">
        <v>2</v>
      </c>
      <c r="E19" s="9">
        <v>0.043</v>
      </c>
      <c r="F19" s="18">
        <f t="shared" si="0"/>
        <v>1.957</v>
      </c>
    </row>
    <row r="20" spans="1:6" ht="26.25" thickBot="1">
      <c r="A20" s="59"/>
      <c r="B20" s="4" t="s">
        <v>26</v>
      </c>
      <c r="C20" s="5" t="s">
        <v>11</v>
      </c>
      <c r="D20" s="6">
        <v>2</v>
      </c>
      <c r="E20" s="1">
        <v>1.527</v>
      </c>
      <c r="F20" s="18">
        <f>D20-E20</f>
        <v>0.4730000000000001</v>
      </c>
    </row>
    <row r="21" spans="1:6" ht="26.25" thickBot="1">
      <c r="A21" s="59"/>
      <c r="B21" s="4" t="s">
        <v>31</v>
      </c>
      <c r="C21" s="5" t="s">
        <v>11</v>
      </c>
      <c r="D21" s="6">
        <v>0.075</v>
      </c>
      <c r="E21" s="9">
        <v>0.006</v>
      </c>
      <c r="F21" s="18">
        <f>D21-E21</f>
        <v>0.06899999999999999</v>
      </c>
    </row>
    <row r="22" spans="1:6" ht="26.25" thickBot="1">
      <c r="A22" s="58"/>
      <c r="B22" s="4" t="s">
        <v>32</v>
      </c>
      <c r="C22" s="5" t="s">
        <v>11</v>
      </c>
      <c r="D22" s="6">
        <v>0.075</v>
      </c>
      <c r="E22" s="9">
        <v>0.012</v>
      </c>
      <c r="F22" s="18">
        <f>D22-E22</f>
        <v>0.063</v>
      </c>
    </row>
    <row r="23" spans="1:6" ht="26.25" thickBot="1">
      <c r="A23" s="57" t="s">
        <v>24</v>
      </c>
      <c r="B23" s="4" t="s">
        <v>28</v>
      </c>
      <c r="C23" s="5" t="s">
        <v>11</v>
      </c>
      <c r="D23" s="6">
        <v>1.05</v>
      </c>
      <c r="E23" s="9">
        <v>0.02</v>
      </c>
      <c r="F23" s="18">
        <f t="shared" si="0"/>
        <v>1.03</v>
      </c>
    </row>
    <row r="24" spans="1:6" ht="26.25" thickBot="1">
      <c r="A24" s="58"/>
      <c r="B24" s="4" t="s">
        <v>29</v>
      </c>
      <c r="C24" s="5" t="s">
        <v>11</v>
      </c>
      <c r="D24" s="6">
        <v>1.05</v>
      </c>
      <c r="E24" s="9">
        <v>0.093</v>
      </c>
      <c r="F24" s="18">
        <f t="shared" si="0"/>
        <v>0.9570000000000001</v>
      </c>
    </row>
    <row r="25" spans="1:6" ht="26.25" thickBot="1">
      <c r="A25" s="61" t="s">
        <v>27</v>
      </c>
      <c r="B25" s="7" t="s">
        <v>33</v>
      </c>
      <c r="C25" s="5" t="s">
        <v>11</v>
      </c>
      <c r="D25" s="6">
        <v>1.25</v>
      </c>
      <c r="E25" s="9">
        <v>1.047</v>
      </c>
      <c r="F25" s="18">
        <f t="shared" si="0"/>
        <v>0.20300000000000007</v>
      </c>
    </row>
    <row r="26" spans="1:6" ht="26.25" thickBot="1">
      <c r="A26" s="62"/>
      <c r="B26" s="7" t="s">
        <v>34</v>
      </c>
      <c r="C26" s="5" t="s">
        <v>11</v>
      </c>
      <c r="D26" s="6">
        <v>1.25</v>
      </c>
      <c r="E26" s="9">
        <v>0.809</v>
      </c>
      <c r="F26" s="18">
        <f t="shared" si="0"/>
        <v>0.44099999999999995</v>
      </c>
    </row>
    <row r="27" spans="1:13" s="28" customFormat="1" ht="26.25" thickBot="1">
      <c r="A27" s="63" t="s">
        <v>40</v>
      </c>
      <c r="B27" s="31" t="s">
        <v>44</v>
      </c>
      <c r="C27" s="30" t="s">
        <v>11</v>
      </c>
      <c r="D27" s="35">
        <v>1.7425</v>
      </c>
      <c r="E27" s="32">
        <v>0.05</v>
      </c>
      <c r="F27" s="18">
        <f>D27-E27</f>
        <v>1.6925</v>
      </c>
      <c r="G27" s="29"/>
      <c r="H27" s="29"/>
      <c r="I27" s="29"/>
      <c r="J27" s="29"/>
      <c r="K27" s="29"/>
      <c r="L27" s="29"/>
      <c r="M27" s="29"/>
    </row>
    <row r="28" spans="1:13" s="28" customFormat="1" ht="26.25" thickBot="1">
      <c r="A28" s="64"/>
      <c r="B28" s="31" t="s">
        <v>45</v>
      </c>
      <c r="C28" s="30" t="s">
        <v>11</v>
      </c>
      <c r="D28" s="35">
        <v>1.7425</v>
      </c>
      <c r="E28" s="32">
        <v>0.002</v>
      </c>
      <c r="F28" s="18">
        <f>D28-E28</f>
        <v>1.7405</v>
      </c>
      <c r="G28" s="29"/>
      <c r="H28" s="29"/>
      <c r="I28" s="29"/>
      <c r="J28" s="29"/>
      <c r="K28" s="29"/>
      <c r="L28" s="29"/>
      <c r="M28" s="29"/>
    </row>
    <row r="29" spans="1:6" ht="13.5" thickBot="1">
      <c r="A29" s="65" t="s">
        <v>12</v>
      </c>
      <c r="B29" s="66"/>
      <c r="C29" s="16" t="s">
        <v>11</v>
      </c>
      <c r="D29" s="22">
        <f>SUM(D10:D11,D17:D28,)</f>
        <v>34.635</v>
      </c>
      <c r="E29" s="17">
        <f>SUM(E10:E11,E17:E28)</f>
        <v>12.597000000000001</v>
      </c>
      <c r="F29" s="17">
        <f>D29-E29</f>
        <v>22.037999999999997</v>
      </c>
    </row>
    <row r="30" spans="1:6" ht="13.5" thickBot="1">
      <c r="A30" s="65" t="s">
        <v>12</v>
      </c>
      <c r="B30" s="66"/>
      <c r="C30" s="23" t="s">
        <v>18</v>
      </c>
      <c r="D30" s="17">
        <f>SUM(D12:D16)</f>
        <v>3.3200000000000003</v>
      </c>
      <c r="E30" s="17">
        <f>SUM(E12:E16)</f>
        <v>0.259</v>
      </c>
      <c r="F30" s="17">
        <f>D30-E30</f>
        <v>3.0610000000000004</v>
      </c>
    </row>
    <row r="31" spans="1:14" s="2" customFormat="1" ht="13.5" thickBot="1">
      <c r="A31" s="65" t="s">
        <v>12</v>
      </c>
      <c r="B31" s="67"/>
      <c r="C31" s="16"/>
      <c r="D31" s="22">
        <f>D29+D30</f>
        <v>37.955</v>
      </c>
      <c r="E31" s="17">
        <f>E29+E30</f>
        <v>12.856000000000002</v>
      </c>
      <c r="F31" s="18">
        <f>D31-E31</f>
        <v>25.098999999999997</v>
      </c>
      <c r="N31" s="3"/>
    </row>
    <row r="32" spans="12:14" ht="12.75">
      <c r="L32" s="60"/>
      <c r="M32" s="60"/>
      <c r="N32" s="60"/>
    </row>
    <row r="33" spans="1:14" s="2" customFormat="1" ht="12.75">
      <c r="A33" s="24" t="s">
        <v>13</v>
      </c>
      <c r="B33" s="24"/>
      <c r="C33" s="24"/>
      <c r="D33" s="24"/>
      <c r="E33" s="24"/>
      <c r="F33" s="24"/>
      <c r="L33" s="60"/>
      <c r="M33" s="60"/>
      <c r="N33" s="60"/>
    </row>
    <row r="34" spans="1:14" s="2" customFormat="1" ht="12.75">
      <c r="A34" s="24"/>
      <c r="B34" s="24"/>
      <c r="C34" s="24"/>
      <c r="D34" s="24"/>
      <c r="E34" s="24"/>
      <c r="F34" s="24"/>
      <c r="L34" s="60"/>
      <c r="M34" s="60"/>
      <c r="N34" s="60"/>
    </row>
    <row r="35" spans="1:14" s="2" customFormat="1" ht="12.75">
      <c r="A35" s="24"/>
      <c r="B35" s="33" t="s">
        <v>43</v>
      </c>
      <c r="C35" s="33"/>
      <c r="D35" s="24"/>
      <c r="E35" s="24" t="s">
        <v>14</v>
      </c>
      <c r="F35" s="24"/>
      <c r="L35" s="60"/>
      <c r="M35" s="60"/>
      <c r="N35" s="60"/>
    </row>
    <row r="36" spans="1:14" s="2" customFormat="1" ht="12.75">
      <c r="A36" s="24"/>
      <c r="B36" s="33" t="s">
        <v>42</v>
      </c>
      <c r="C36" s="33"/>
      <c r="D36" s="24"/>
      <c r="E36" s="24" t="s">
        <v>15</v>
      </c>
      <c r="F36" s="24"/>
      <c r="N36" s="3"/>
    </row>
    <row r="37" spans="1:14" s="2" customFormat="1" ht="12.75">
      <c r="A37" s="24"/>
      <c r="C37" s="33"/>
      <c r="D37" s="25"/>
      <c r="E37" s="24"/>
      <c r="F37" s="24"/>
      <c r="N37" s="3"/>
    </row>
    <row r="38" spans="1:14" s="2" customFormat="1" ht="12.75">
      <c r="A38" s="24"/>
      <c r="B38" s="33"/>
      <c r="C38" s="33"/>
      <c r="D38" s="24"/>
      <c r="E38" s="24"/>
      <c r="F38" s="24"/>
      <c r="N38" s="3"/>
    </row>
    <row r="39" spans="1:14" s="2" customFormat="1" ht="12.75">
      <c r="A39" s="24"/>
      <c r="B39" s="33"/>
      <c r="C39" s="33"/>
      <c r="D39" s="24"/>
      <c r="E39" s="24"/>
      <c r="F39" s="24"/>
      <c r="N39" s="3"/>
    </row>
    <row r="40" spans="1:14" s="2" customFormat="1" ht="12.75">
      <c r="A40" s="26"/>
      <c r="B40" s="34"/>
      <c r="C40" s="33" t="s">
        <v>49</v>
      </c>
      <c r="D40" s="24"/>
      <c r="E40" s="27"/>
      <c r="F40" s="24" t="s">
        <v>46</v>
      </c>
      <c r="N40" s="3"/>
    </row>
    <row r="42" ht="12.75">
      <c r="A42" s="10"/>
    </row>
    <row r="43" ht="12.75">
      <c r="A43" s="10"/>
    </row>
    <row r="44" ht="12.75">
      <c r="A44" s="10"/>
    </row>
  </sheetData>
  <sheetProtection/>
  <mergeCells count="22"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A23:A24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priority="1" dxfId="0" operator="lessThan" stopIfTrue="1">
      <formula>-0.1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Кирнозенко Елена Николаевна</cp:lastModifiedBy>
  <cp:lastPrinted>2017-01-24T04:53:42Z</cp:lastPrinted>
  <dcterms:created xsi:type="dcterms:W3CDTF">1996-10-08T23:32:33Z</dcterms:created>
  <dcterms:modified xsi:type="dcterms:W3CDTF">2020-01-24T07:49:30Z</dcterms:modified>
  <cp:category/>
  <cp:version/>
  <cp:contentType/>
  <cp:contentStatus/>
</cp:coreProperties>
</file>